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1EBFF71-D305-41F5-9D0C-436A28142DD6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2-ԸՆԴԱՄԵՆԸ 11004-31003" sheetId="3" r:id="rId1"/>
    <sheet name=" 11005" sheetId="4" r:id="rId2"/>
  </sheets>
  <externalReferences>
    <externalReference r:id="rId3"/>
  </externalReferences>
  <definedNames>
    <definedName name="_xlnm.Print_Titles" localSheetId="1">' 11005'!$6:$8</definedName>
    <definedName name="_xlnm.Print_Titles" localSheetId="0">'2-ԸՆԴԱՄԵՆԸ 11004-31003'!$6:$8</definedName>
    <definedName name="_xlnm.Print_Area" localSheetId="1">' 11005'!$A$1:$J$33</definedName>
    <definedName name="_xlnm.Print_Area" localSheetId="0">'2-ԸՆԴԱՄԵՆԸ 11004-31003'!$A$1:$J$104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4" l="1"/>
  <c r="H33" i="4"/>
  <c r="I32" i="4"/>
  <c r="H32" i="4"/>
  <c r="I31" i="4"/>
  <c r="H31" i="4"/>
  <c r="I30" i="4"/>
  <c r="H30" i="4"/>
  <c r="I29" i="4"/>
  <c r="G28" i="4"/>
  <c r="I28" i="4" s="1"/>
  <c r="F28" i="4"/>
  <c r="E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G19" i="4"/>
  <c r="I18" i="4"/>
  <c r="H18" i="4"/>
  <c r="I17" i="4"/>
  <c r="I15" i="4" s="1"/>
  <c r="I13" i="4" s="1"/>
  <c r="H17" i="4"/>
  <c r="G15" i="4"/>
  <c r="G13" i="4" s="1"/>
  <c r="F15" i="4"/>
  <c r="E15" i="4"/>
  <c r="F13" i="4"/>
  <c r="E13" i="4"/>
  <c r="I12" i="4"/>
  <c r="H12" i="4"/>
  <c r="I11" i="4"/>
  <c r="H11" i="4"/>
  <c r="I10" i="4"/>
  <c r="H10" i="4"/>
  <c r="H28" i="4" l="1"/>
  <c r="H15" i="4" s="1"/>
  <c r="H13" i="4" s="1"/>
  <c r="I102" i="3" l="1"/>
  <c r="H102" i="3"/>
  <c r="I101" i="3"/>
  <c r="H101" i="3"/>
  <c r="I100" i="3"/>
  <c r="H100" i="3"/>
  <c r="I99" i="3"/>
  <c r="H99" i="3"/>
  <c r="H98" i="3"/>
  <c r="G98" i="3"/>
  <c r="I98" i="3" s="1"/>
  <c r="I97" i="3"/>
  <c r="G97" i="3"/>
  <c r="H97" i="3" s="1"/>
  <c r="H96" i="3"/>
  <c r="H95" i="3"/>
  <c r="H94" i="3"/>
  <c r="H93" i="3"/>
  <c r="H91" i="3" s="1"/>
  <c r="A93" i="3"/>
  <c r="G91" i="3"/>
  <c r="F91" i="3"/>
  <c r="E91" i="3"/>
  <c r="I91" i="3" s="1"/>
  <c r="I89" i="3"/>
  <c r="I88" i="3"/>
  <c r="I87" i="3"/>
  <c r="I86" i="3"/>
  <c r="I85" i="3"/>
  <c r="I84" i="3"/>
  <c r="H84" i="3"/>
  <c r="I83" i="3"/>
  <c r="I82" i="3"/>
  <c r="H82" i="3"/>
  <c r="H80" i="3"/>
  <c r="G80" i="3"/>
  <c r="F80" i="3"/>
  <c r="E80" i="3"/>
  <c r="I80" i="3" s="1"/>
  <c r="I79" i="3"/>
  <c r="I78" i="3"/>
  <c r="I77" i="3"/>
  <c r="H77" i="3"/>
  <c r="I76" i="3"/>
  <c r="I75" i="3"/>
  <c r="H75" i="3"/>
  <c r="I74" i="3"/>
  <c r="H74" i="3"/>
  <c r="I73" i="3"/>
  <c r="H73" i="3"/>
  <c r="I72" i="3"/>
  <c r="I71" i="3"/>
  <c r="H71" i="3"/>
  <c r="I70" i="3"/>
  <c r="H70" i="3"/>
  <c r="I69" i="3"/>
  <c r="H69" i="3"/>
  <c r="I68" i="3"/>
  <c r="H68" i="3"/>
  <c r="I67" i="3"/>
  <c r="I66" i="3"/>
  <c r="I65" i="3"/>
  <c r="I64" i="3"/>
  <c r="H64" i="3"/>
  <c r="H63" i="3"/>
  <c r="G63" i="3"/>
  <c r="I63" i="3" s="1"/>
  <c r="I62" i="3"/>
  <c r="H62" i="3"/>
  <c r="G61" i="3"/>
  <c r="I61" i="3" s="1"/>
  <c r="I60" i="3"/>
  <c r="H60" i="3"/>
  <c r="I59" i="3"/>
  <c r="H59" i="3"/>
  <c r="I58" i="3"/>
  <c r="H58" i="3"/>
  <c r="H56" i="3"/>
  <c r="G56" i="3"/>
  <c r="F56" i="3"/>
  <c r="E56" i="3"/>
  <c r="I56" i="3" s="1"/>
  <c r="I55" i="3"/>
  <c r="G55" i="3"/>
  <c r="H55" i="3" s="1"/>
  <c r="I54" i="3"/>
  <c r="H54" i="3"/>
  <c r="G54" i="3"/>
  <c r="G52" i="3"/>
  <c r="I52" i="3" s="1"/>
  <c r="F52" i="3"/>
  <c r="E52" i="3"/>
  <c r="I51" i="3"/>
  <c r="H51" i="3"/>
  <c r="G51" i="3"/>
  <c r="G50" i="3"/>
  <c r="I50" i="3" s="1"/>
  <c r="H49" i="3"/>
  <c r="G49" i="3"/>
  <c r="I49" i="3" s="1"/>
  <c r="I48" i="3"/>
  <c r="G48" i="3"/>
  <c r="H48" i="3" s="1"/>
  <c r="I47" i="3"/>
  <c r="H47" i="3"/>
  <c r="I46" i="3"/>
  <c r="H46" i="3"/>
  <c r="I45" i="3"/>
  <c r="H45" i="3"/>
  <c r="G45" i="3"/>
  <c r="G44" i="3"/>
  <c r="I44" i="3" s="1"/>
  <c r="I43" i="3"/>
  <c r="H43" i="3"/>
  <c r="I41" i="3"/>
  <c r="H41" i="3"/>
  <c r="I40" i="3"/>
  <c r="H40" i="3"/>
  <c r="H38" i="3"/>
  <c r="G38" i="3"/>
  <c r="F38" i="3"/>
  <c r="E38" i="3"/>
  <c r="I38" i="3" s="1"/>
  <c r="I37" i="3"/>
  <c r="I36" i="3"/>
  <c r="G35" i="3"/>
  <c r="I35" i="3" s="1"/>
  <c r="H34" i="3"/>
  <c r="G34" i="3"/>
  <c r="I34" i="3" s="1"/>
  <c r="H33" i="3"/>
  <c r="H32" i="3"/>
  <c r="H30" i="3" s="1"/>
  <c r="G32" i="3"/>
  <c r="I32" i="3" s="1"/>
  <c r="G30" i="3"/>
  <c r="F30" i="3"/>
  <c r="E30" i="3"/>
  <c r="I30" i="3" s="1"/>
  <c r="H29" i="3"/>
  <c r="G29" i="3"/>
  <c r="I29" i="3" s="1"/>
  <c r="I27" i="3"/>
  <c r="G27" i="3"/>
  <c r="H27" i="3" s="1"/>
  <c r="H25" i="3" s="1"/>
  <c r="F25" i="3"/>
  <c r="E25" i="3"/>
  <c r="I24" i="3"/>
  <c r="I23" i="3"/>
  <c r="I22" i="3"/>
  <c r="H22" i="3"/>
  <c r="I21" i="3"/>
  <c r="H21" i="3"/>
  <c r="I20" i="3"/>
  <c r="H20" i="3"/>
  <c r="H18" i="3" s="1"/>
  <c r="G18" i="3"/>
  <c r="F18" i="3"/>
  <c r="E18" i="3"/>
  <c r="E16" i="3" s="1"/>
  <c r="E14" i="3" s="1"/>
  <c r="F16" i="3"/>
  <c r="F14" i="3" s="1"/>
  <c r="I12" i="3"/>
  <c r="H12" i="3"/>
  <c r="I10" i="3"/>
  <c r="H10" i="3"/>
  <c r="A10" i="3"/>
  <c r="H52" i="3" l="1"/>
  <c r="H35" i="3"/>
  <c r="H44" i="3"/>
  <c r="H50" i="3"/>
  <c r="H61" i="3"/>
  <c r="I18" i="3"/>
  <c r="G25" i="3"/>
  <c r="I25" i="3" s="1"/>
  <c r="G16" i="3" l="1"/>
  <c r="I16" i="3" l="1"/>
  <c r="G14" i="3"/>
  <c r="I14" i="3" s="1"/>
  <c r="H16" i="3"/>
  <c r="H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10" authorId="0" shapeId="0" xr:uid="{37506792-A353-4AC7-94E1-D73FD9A2F133}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19.04.2024 312-Ա որոշում</t>
        </r>
      </text>
    </comment>
  </commentList>
</comments>
</file>

<file path=xl/sharedStrings.xml><?xml version="1.0" encoding="utf-8"?>
<sst xmlns="http://schemas.openxmlformats.org/spreadsheetml/2006/main" count="190" uniqueCount="141">
  <si>
    <t xml:space="preserve">Ձև N  2 </t>
  </si>
  <si>
    <t xml:space="preserve">Հայտատուի  անվանումը       ՀՀ շուկայի վերահսկողության տեսչական մարմին </t>
  </si>
  <si>
    <t>Կառավարման  ապարատ</t>
  </si>
  <si>
    <t>Բաժին</t>
  </si>
  <si>
    <t>01</t>
  </si>
  <si>
    <t>խումբ</t>
  </si>
  <si>
    <t>դաս</t>
  </si>
  <si>
    <t xml:space="preserve"> Ծրագրային դասիչը</t>
  </si>
  <si>
    <t>2023թ.</t>
  </si>
  <si>
    <t>2024թ․</t>
  </si>
  <si>
    <t>2025թ․</t>
  </si>
  <si>
    <t xml:space="preserve">Հիմնավորումներ 8-րդ սյունակում ներկայացված փոփոխությունների վերաբերյալ  </t>
  </si>
  <si>
    <t xml:space="preserve"> Ծրագիր</t>
  </si>
  <si>
    <t xml:space="preserve"> Միջոցառում</t>
  </si>
  <si>
    <t>կոդը</t>
  </si>
  <si>
    <t>Բյուջետային ծախսերի տնտ. դասակարգման հոդվածի անվանումը</t>
  </si>
  <si>
    <t xml:space="preserve">  փաստացի  կատարո ղական</t>
  </si>
  <si>
    <t>հաստատված բյուջե</t>
  </si>
  <si>
    <t>բյուջետային հայտ հաշվի առած ՖՆ առաջարկը</t>
  </si>
  <si>
    <t>հայտի տարբերությունը 2024թ. հաստատվածի նկատմամբ</t>
  </si>
  <si>
    <t>հայտի տարբերությունը 2023թ. փաստացի կատարողականի նկատմամբ</t>
  </si>
  <si>
    <t>Հաստիքային  միավորների  թիվը</t>
  </si>
  <si>
    <r>
      <t xml:space="preserve">Վարչապետի 19,04,2024թ․ </t>
    </r>
    <r>
      <rPr>
        <sz val="11"/>
        <rFont val="Calibri"/>
        <family val="2"/>
      </rPr>
      <t>N</t>
    </r>
    <r>
      <rPr>
        <sz val="11"/>
        <rFont val="GHEA Grapalat"/>
        <family val="3"/>
      </rPr>
      <t xml:space="preserve"> 372-Ա որոշմամբ տեսչական մարմնի հաստիքները ավելացվել են 2- ով</t>
    </r>
  </si>
  <si>
    <t>Ծառայողական  ավտոմեքենաների  քանակը</t>
  </si>
  <si>
    <t xml:space="preserve">Համաձայն  ՀՀ կառավարության 2023 թվականի սեպտեմբերի 28-ի  N 1666-Ն որոշման հավելվածի 15-րդ և 17-րդ կետերի, ՀՀ շուկայի վերահսկողության տեսչական մարմնի մեքենաների սահմանվող  չափաքանակը 4 է։ </t>
  </si>
  <si>
    <t>ԸՆԴԱՄԵՆԸ  ԾԱԽՍԵՐ</t>
  </si>
  <si>
    <t>այդ  թվում՝</t>
  </si>
  <si>
    <t>ԸՆԹԱՑԻԿ  ԾԱԽՍԵՐ</t>
  </si>
  <si>
    <t>այդ  թվում`</t>
  </si>
  <si>
    <r>
      <t>ԱՇԽԱՏԱՆՔԻ  ՎԱՐՁԱՏՐՈՒԹՅՈՒՆ</t>
    </r>
    <r>
      <rPr>
        <b/>
        <sz val="11"/>
        <color indexed="10"/>
        <rFont val="GHEA Grapalat"/>
        <family val="3"/>
      </rPr>
      <t xml:space="preserve">  </t>
    </r>
  </si>
  <si>
    <t xml:space="preserve">  4111</t>
  </si>
  <si>
    <t xml:space="preserve"> -Աշխատողների աշխատավարձեր և հավելավճարներ</t>
  </si>
  <si>
    <t>ՄԺԾԾ չափաքանակի համեմատ ավելացումը պայմանավորված է 2 հաստիքների ավելացմամբ։ Կցվում են հիմքերը և հաշվարկը</t>
  </si>
  <si>
    <t xml:space="preserve">  4112</t>
  </si>
  <si>
    <t xml:space="preserve"> - Պարգևատրումներ, դրամական խրախուսումներ և հատուկ վճարներ</t>
  </si>
  <si>
    <t>4113</t>
  </si>
  <si>
    <t xml:space="preserve"> -Քաղաքացիական, դատական և պետական ծառայողների պարգևատրում </t>
  </si>
  <si>
    <t>4115</t>
  </si>
  <si>
    <t>- Այլ վարձատրություն</t>
  </si>
  <si>
    <t>4211</t>
  </si>
  <si>
    <t>- Գործառնական և բանկային ծառայությունների ծախսեր</t>
  </si>
  <si>
    <t>Էներգետիկ ծառայություններ</t>
  </si>
  <si>
    <t>Ըստ հաշվարկի կազմում է 4059.2 հազ․ դրամ։ Ծախսը նախատեսվել է  2023թ․ փաստացի կատարողականը։</t>
  </si>
  <si>
    <t>Էլեկտրաէներգիայով ջեռուցման ծառայություններ</t>
  </si>
  <si>
    <t>Գազով ջեռուցման ծառայություններ</t>
  </si>
  <si>
    <t>Կոմունալ ծառայություններ</t>
  </si>
  <si>
    <t>Ջրամատակարարման և ջրահեռացման ծառայություններ</t>
  </si>
  <si>
    <t>Գումարի ավելացումը պայմանավորված է լաբորատորիայի փորձարկման համար անհրաժեշտ ջրի պահանջարկով։</t>
  </si>
  <si>
    <t>Շենքերի պահպանման ծառայություններ /դեռատիզացիա/</t>
  </si>
  <si>
    <t>Կապի ծառայություններ</t>
  </si>
  <si>
    <t xml:space="preserve">Տարբերությունը պայմանավորված է կապի ծառայությունների համար հաշվարկման ձևաչափի փոփոխությամբ ըստ հաշվարկի կազմում է 3983.4, </t>
  </si>
  <si>
    <t>Ապահովագրական ծախսեր</t>
  </si>
  <si>
    <t>Գույքի և սարքավորումների վարձակալություն</t>
  </si>
  <si>
    <t>Արտագերատեսչական ծախսեր</t>
  </si>
  <si>
    <t>Ծառայողական գործուղումների գծով ծախսեր</t>
  </si>
  <si>
    <t>4221</t>
  </si>
  <si>
    <t>Ներքին  գործուղումներ</t>
  </si>
  <si>
    <t xml:space="preserve">Հոդվածի գումարի ավելացումը պայմանավորված է 22․12․2023թ․ ընդունված ՀՕ-4-Ն «Զբոսաշրջության մասին» ՀՀ օրենքով  (ուժի մեջ է մտնում 2024թ․ սեպտեմբերի 1-ից) սահմանված և 12․01․2024թ․ ՀՕ-5-Ն «Վարչական իրավախախտումների վերաբերյալ Հայաստանի Հանրապետության օրենսգրքում լրացումներ կատարելու մասին»  ՀՀ օրենքի պահանջների իրականացմամբ,  մասնավորապես՝ հոդվածներ 2,4,5 և 6։ Հաշվարկը կից ձևաչափում։ </t>
  </si>
  <si>
    <t>Արտասահմանյան գործուղումների գծով ծախսեր</t>
  </si>
  <si>
    <t>Վարչական ծառայություններ</t>
  </si>
  <si>
    <t>Համակարգչային ծառայություններ</t>
  </si>
  <si>
    <t xml:space="preserve">ՎԻԻՔՍՍՈՖՏ-ի ծառայության դիմաց վճարումները իրականացվում  են Վարչապետի աշխատակազմի կողմից, համակարգչային ծրագրերդեռևս ներդրված չեն։ ։ </t>
  </si>
  <si>
    <t>Աշխատակազմի մասնագիտական զարգացման ծառայություններ</t>
  </si>
  <si>
    <t>2023թ․ հուլիս ամսին հավատարմագրվել է ՇՎՏՄ փորձարկման լաբորատորիան, որով պայմանավորված  առաջացել է  փորձարկման լաբորատորիայի աշխատակիցների վերապատրաստման անհրաժեշտությունը, հացումների արդյուքում պարզվել է մեկ աշխատողի վերապատրաստման նվազագույն արժեքը։ Կցվում է հարցման արդյունքում առաջարկված գների ցանկը։</t>
  </si>
  <si>
    <t>Տեղեկատվական ծառայություններ</t>
  </si>
  <si>
    <r>
      <t>Գումարը նվազեցվել է հաշվի առնելով ՖՆ առաջարկը</t>
    </r>
    <r>
      <rPr>
        <sz val="14"/>
        <rFont val="GHEA Grapalat"/>
        <family val="3"/>
      </rPr>
      <t xml:space="preserve">* </t>
    </r>
  </si>
  <si>
    <t>Կառավարչական ծառայություններ</t>
  </si>
  <si>
    <t>Կենցաղային և հանրային սննդի ծառայություններ</t>
  </si>
  <si>
    <t>Ներկայացուցչական  ծախսեր</t>
  </si>
  <si>
    <t>Ընդհանուր բնույթի այլ ծառայություններ</t>
  </si>
  <si>
    <t>Հայտի նկատմամբ տարբերությունը պայմանավորված է ՄԺԾԾ չափաքանակով</t>
  </si>
  <si>
    <t>Մասնագիտական ծառայություններ</t>
  </si>
  <si>
    <t>Շենքերի և կառույցների ընթացիկ նորոգում և պահպանում</t>
  </si>
  <si>
    <t>Գումարը անհրաժեշտ է ՇՎՏՄ վարչական շենքի 3 սանհանգույցների և վարչական շենքի մուտքի դռան վերանորոգման համար։ Նախահաշիվը կցվում է։</t>
  </si>
  <si>
    <t>Մեքենաների և սարքավորումների ընթացիկ նորոգում և պահպանում</t>
  </si>
  <si>
    <t>Ավտոմեքենաների ընթացիկ նորոգում և պահպանում</t>
  </si>
  <si>
    <t>Սարքավորումների ընթացիկ նորոգում և պահպանում</t>
  </si>
  <si>
    <t>Գրասենյակային նյութեր և հագուստ</t>
  </si>
  <si>
    <t>Գրասենյակային պիտույքներ</t>
  </si>
  <si>
    <t>Հագուստ և համազգեստ</t>
  </si>
  <si>
    <t>Տարբերությունը պայմանավորված է պահակակետի 4 աշխատակիցների համար համազգեստի ձեռք բերման անհրաժեշտությամբ (ամառային,ձմեռային)</t>
  </si>
  <si>
    <t xml:space="preserve">Գյուղատնտեսական ապրանքներ </t>
  </si>
  <si>
    <t>Տրանսպորտային նյութեր</t>
  </si>
  <si>
    <t>Առողջապահական և լաբորատոր նյութեր</t>
  </si>
  <si>
    <t xml:space="preserve">Կենցաղային և հանրային սննդի նյութեր </t>
  </si>
  <si>
    <t>Հատուկ նպատակային այլ նյութեր</t>
  </si>
  <si>
    <t>4411</t>
  </si>
  <si>
    <t>Ներքին արժեթղթերի տոկոսավճարներ</t>
  </si>
  <si>
    <t>4421</t>
  </si>
  <si>
    <t>Արտաքին արժեթղթերի գծով տոկոսավճարներ</t>
  </si>
  <si>
    <t>4422</t>
  </si>
  <si>
    <t>Արտաքին վարկերի գծով տոկոսավճարներ</t>
  </si>
  <si>
    <t>Սուբսիդիաներ ոչ ֆինանսական պետական կազմակերպություններին</t>
  </si>
  <si>
    <t>Ընթացիկ դրամաշնորհներ միջազգային կազմակերպություններին</t>
  </si>
  <si>
    <t>Ընթացիկ դրամաշնորհներ պետական կառավարման հատվածին</t>
  </si>
  <si>
    <t>Ընթացիկ սուբվենցիաներ համայնքներին</t>
  </si>
  <si>
    <t>4637</t>
  </si>
  <si>
    <t>Ընթացիկ դրամաշնորհներ պետական և համայնքների ոչ առևտրային կազմակերպություններին</t>
  </si>
  <si>
    <t xml:space="preserve"> Ընթացիկ դրամաշնորհներ պետական և համայնքային առևտրային կազմակերպություններին</t>
  </si>
  <si>
    <t>4639</t>
  </si>
  <si>
    <t>Այլ ընթացիկ դրամաշնորհներ</t>
  </si>
  <si>
    <t>4655</t>
  </si>
  <si>
    <t>Կապիտալ դրամաշնորհներ պետական և համայնքային ոչ առևտրային կազմակերպություններին</t>
  </si>
  <si>
    <t>4727</t>
  </si>
  <si>
    <t>Կրթական, մշակութային և սպորտային նպաստներ բյուջեից</t>
  </si>
  <si>
    <t>Այլ նպաստներ բյուջեից</t>
  </si>
  <si>
    <t>4819</t>
  </si>
  <si>
    <t>Նվիրատվություններ այլ շահույթ չհետապնդող կազմակերպություններին</t>
  </si>
  <si>
    <t>Այլ հարկեր</t>
  </si>
  <si>
    <t>Պարտադիր վճարներ</t>
  </si>
  <si>
    <t>ավտոմեքենաների տեխզննություն և բնապահպանական վճար</t>
  </si>
  <si>
    <t>աղբահանություն</t>
  </si>
  <si>
    <t xml:space="preserve">այլ </t>
  </si>
  <si>
    <t>Տարբերությունը պայմանավորված է տրանսպորտային միջոցների կայանատեղիների վճարով, և դիմում բողոքների հիման վրա ԴԱՀԿ-ի պարտադիր վճարներով</t>
  </si>
  <si>
    <t>4824</t>
  </si>
  <si>
    <t>Պետական հատվածի տարբեր մակարդակների կողմից միմյանց նկատմամբ կիրառվող տույժեր</t>
  </si>
  <si>
    <t xml:space="preserve">Դատարանների կողմից նշանակված տույժեր ու տուգանքներ </t>
  </si>
  <si>
    <t xml:space="preserve">Կառավարման մարմինների գործունեության հետևանքով առաջացած վնասվածքների  կամ վնասների վերականգնում </t>
  </si>
  <si>
    <t>Այլ  ծախսեր</t>
  </si>
  <si>
    <t>Պահուստային միջոցներ</t>
  </si>
  <si>
    <t xml:space="preserve"> ՈՉ ՖԻՆԱՆՍԱԿԱՆ ԱԿՏԻՎՆԵՐԻ ԳԾՈՎ ԾԱԽՍԵՐ</t>
  </si>
  <si>
    <t>Շենքերի և շինությունների ձեռք բերում</t>
  </si>
  <si>
    <t>Շենքերի և շինությունների կառուցում</t>
  </si>
  <si>
    <t>Շենքերի և շինությունների կապիտալ վերանորոգում</t>
  </si>
  <si>
    <t xml:space="preserve">Տրանսպորտային սարքավորումներ </t>
  </si>
  <si>
    <t>Վարչական  սարքավորումներ</t>
  </si>
  <si>
    <t xml:space="preserve">Ավելացումը պայմանավորված է տեսչական մարմնի նոր վերանորոգված  3-րդ  հարկի ընդամենը 500,0 քառ մետր մակերեսով աշխատասենյակների կահավորմամբ։  Առկա գույքը և տեխնիկան  բարոյապես մաշված են,/ընդամենը 19 համակարգիչ են գտնվում  օգտակար ծառայության ժամկետում/   և տեսչական մարմնի բնականոն աշխատանքը ապահովելու համար  անհրաժեշտ է ձեռք բերել համակարգչային տեխնիկա և սարքավորումներ։ 2024թ նախատեսվում է ձեռք բերել 4 համակարգիչ։  3,0մլն․ դրամի օդափոխության համակարգը նախատեսվում է նոր վերանորոգված  Լաբորատորիայի 2-րդ տարածքի համար։ </t>
  </si>
  <si>
    <t>Այլ մեքենաներ և սարքավորումներ</t>
  </si>
  <si>
    <t xml:space="preserve">  Նավթամթերքի զտելիության սարքի ձեռքբերում-6,0մլն․ դրամ</t>
  </si>
  <si>
    <t xml:space="preserve">Աճեցվող ակտիվներ </t>
  </si>
  <si>
    <t xml:space="preserve">Ոչ նյութական հիմնական միջոցներ </t>
  </si>
  <si>
    <t>Գեոդեզիական քարտեզագրական ծախսեր</t>
  </si>
  <si>
    <t>Նախագծահետազոտական ծախսեր</t>
  </si>
  <si>
    <r>
      <rPr>
        <sz val="11"/>
        <color indexed="10"/>
        <rFont val="GHEA Grapalat"/>
        <family val="3"/>
      </rPr>
      <t xml:space="preserve">* </t>
    </r>
    <r>
      <rPr>
        <sz val="11"/>
        <rFont val="GHEA Grapalat"/>
        <family val="3"/>
      </rPr>
      <t>Ներկայացված հայտից  հետո ՖՆ առաջարկով 2025թ բյուջեն  նվազեցվել է 994.7 հազ․ դրամով ։ Նվազեցումը կատարվել է «Տեղեկատվական ծառայություններ-4234» և «Ընդհանուր բնույթի այլ ծառայություններ- 4239» հոդվածներից</t>
    </r>
  </si>
  <si>
    <t xml:space="preserve">Հայտատուի  անվանումը   ՀՀ շուկայի վերահսկողության տեսչական մարմին </t>
  </si>
  <si>
    <t>2024թ.</t>
  </si>
  <si>
    <t>2025թ.</t>
  </si>
  <si>
    <t>բյուջետային  հայտ</t>
  </si>
  <si>
    <t>Հատուկ և գործառնական  ավտոմեքենաների  քանակը</t>
  </si>
  <si>
    <t>ՀՀ կառավարության 27 հունիսի 2024թ․  Ν 979-Ա որոշում</t>
  </si>
  <si>
    <t>այլ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</si>
</sst>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#,##0.0;\(##,##0.0\);\-"/>
    <numFmt numFmtId="167" formatCode="#,##0.000"/>
  </numFmts>
  <fonts count="34">
    <font>
      <sz val="11"/>
      <color theme="1"/>
      <name val="Calibri"/>
      <family val="2"/>
      <scheme val="minor"/>
    </font>
    <font>
      <sz val="10"/>
      <name val="Arial"/>
    </font>
    <font>
      <sz val="11"/>
      <name val="GHEA Grapalat"/>
      <family val="3"/>
    </font>
    <font>
      <b/>
      <sz val="11"/>
      <name val="GHEA Grapalat"/>
      <family val="3"/>
    </font>
    <font>
      <u/>
      <sz val="11"/>
      <name val="GHEA Grapalat"/>
      <family val="3"/>
    </font>
    <font>
      <b/>
      <sz val="11"/>
      <color rgb="FFFF0000"/>
      <name val="GHEA Grapalat"/>
      <family val="3"/>
    </font>
    <font>
      <sz val="11"/>
      <color theme="1"/>
      <name val="GHEA Grapalat"/>
      <family val="3"/>
    </font>
    <font>
      <sz val="14"/>
      <name val="GHEA Grapalat"/>
      <family val="3"/>
    </font>
    <font>
      <sz val="10"/>
      <color indexed="8"/>
      <name val="MS Sans Serif"/>
      <family val="2"/>
      <charset val="204"/>
    </font>
    <font>
      <sz val="11"/>
      <name val="GHEA Mariam"/>
      <family val="3"/>
    </font>
    <font>
      <sz val="11"/>
      <name val="Calibri"/>
      <family val="2"/>
    </font>
    <font>
      <b/>
      <sz val="12"/>
      <name val="GHEA Grapalat"/>
      <family val="3"/>
    </font>
    <font>
      <sz val="8"/>
      <name val="GHEA Grapalat"/>
      <family val="2"/>
    </font>
    <font>
      <sz val="12"/>
      <name val="GHEA Grapalat"/>
      <family val="3"/>
    </font>
    <font>
      <b/>
      <sz val="11"/>
      <color indexed="10"/>
      <name val="GHEA Grapalat"/>
      <family val="3"/>
    </font>
    <font>
      <b/>
      <sz val="11"/>
      <color indexed="8"/>
      <name val="GHEA Grapalat"/>
      <family val="3"/>
    </font>
    <font>
      <sz val="12"/>
      <color theme="1"/>
      <name val="GHEA Grapalat"/>
      <family val="3"/>
    </font>
    <font>
      <sz val="10"/>
      <name val="Arial"/>
      <family val="2"/>
      <charset val="204"/>
    </font>
    <font>
      <b/>
      <i/>
      <u/>
      <sz val="11"/>
      <name val="GHEA Grapalat"/>
      <family val="3"/>
    </font>
    <font>
      <b/>
      <sz val="14"/>
      <name val="GHEA Grapalat"/>
      <family val="3"/>
    </font>
    <font>
      <sz val="11"/>
      <color indexed="10"/>
      <name val="GHEA Grapalat"/>
      <family val="3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family val="2"/>
    </font>
    <font>
      <sz val="10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u/>
      <sz val="10"/>
      <name val="GHEA Grapalat"/>
      <family val="3"/>
    </font>
    <font>
      <sz val="10"/>
      <color theme="1"/>
      <name val="GHEA Grapalat"/>
      <family val="3"/>
    </font>
    <font>
      <sz val="9"/>
      <name val="GHEA Grapalat"/>
      <family val="3"/>
    </font>
    <font>
      <sz val="9"/>
      <name val="GHEA Mariam"/>
      <family val="3"/>
    </font>
    <font>
      <sz val="8"/>
      <color theme="1"/>
      <name val="GHEA Grapalat"/>
      <family val="3"/>
    </font>
    <font>
      <b/>
      <sz val="8"/>
      <name val="GHEA Grapalat"/>
      <family val="3"/>
    </font>
    <font>
      <b/>
      <sz val="8"/>
      <color indexed="8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166" fontId="12" fillId="0" borderId="0" applyFill="0" applyBorder="0" applyProtection="0">
      <alignment horizontal="right" vertical="top"/>
    </xf>
    <xf numFmtId="0" fontId="17" fillId="0" borderId="0"/>
    <xf numFmtId="0" fontId="23" fillId="0" borderId="0"/>
  </cellStyleXfs>
  <cellXfs count="234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3" borderId="0" xfId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4" borderId="0" xfId="1" applyFont="1" applyFill="1" applyAlignment="1">
      <alignment horizontal="center"/>
    </xf>
    <xf numFmtId="0" fontId="3" fillId="2" borderId="0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3" fillId="4" borderId="0" xfId="1" applyFont="1" applyFill="1" applyBorder="1" applyAlignment="1">
      <alignment horizontal="centerContinuous" wrapText="1"/>
    </xf>
    <xf numFmtId="0" fontId="3" fillId="2" borderId="2" xfId="1" applyFont="1" applyFill="1" applyBorder="1"/>
    <xf numFmtId="49" fontId="3" fillId="2" borderId="2" xfId="1" applyNumberFormat="1" applyFont="1" applyFill="1" applyBorder="1"/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3" fillId="3" borderId="4" xfId="1" applyFont="1" applyFill="1" applyBorder="1"/>
    <xf numFmtId="49" fontId="3" fillId="2" borderId="4" xfId="1" applyNumberFormat="1" applyFont="1" applyFill="1" applyBorder="1"/>
    <xf numFmtId="0" fontId="5" fillId="0" borderId="0" xfId="1" applyFont="1" applyFill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0" fontId="5" fillId="4" borderId="0" xfId="1" applyFont="1" applyFill="1" applyAlignment="1">
      <alignment horizontal="left" vertical="center" wrapText="1"/>
    </xf>
    <xf numFmtId="0" fontId="4" fillId="2" borderId="0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Continuous" wrapText="1"/>
    </xf>
    <xf numFmtId="0" fontId="2" fillId="3" borderId="0" xfId="1" applyFont="1" applyFill="1"/>
    <xf numFmtId="0" fontId="3" fillId="2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centerContinuous" wrapText="1"/>
    </xf>
    <xf numFmtId="164" fontId="2" fillId="3" borderId="0" xfId="1" applyNumberFormat="1" applyFont="1" applyFill="1"/>
    <xf numFmtId="0" fontId="2" fillId="2" borderId="0" xfId="1" applyFont="1" applyFill="1" applyBorder="1" applyAlignment="1">
      <alignment horizontal="centerContinuous" vertical="center" wrapText="1"/>
    </xf>
    <xf numFmtId="0" fontId="2" fillId="4" borderId="0" xfId="1" applyFont="1" applyFill="1" applyBorder="1" applyAlignment="1">
      <alignment wrapText="1"/>
    </xf>
    <xf numFmtId="0" fontId="6" fillId="0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2" xfId="1" applyFont="1" applyFill="1" applyBorder="1" applyAlignment="1">
      <alignment vertical="center" wrapText="1"/>
    </xf>
    <xf numFmtId="0" fontId="9" fillId="0" borderId="4" xfId="2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top" wrapText="1"/>
    </xf>
    <xf numFmtId="0" fontId="6" fillId="3" borderId="8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/>
    </xf>
    <xf numFmtId="1" fontId="6" fillId="0" borderId="8" xfId="1" applyNumberFormat="1" applyFont="1" applyFill="1" applyBorder="1" applyAlignment="1">
      <alignment horizontal="center" vertical="top" wrapText="1"/>
    </xf>
    <xf numFmtId="1" fontId="6" fillId="0" borderId="9" xfId="1" applyNumberFormat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1" fontId="6" fillId="0" borderId="10" xfId="1" applyNumberFormat="1" applyFont="1" applyFill="1" applyBorder="1" applyAlignment="1">
      <alignment horizontal="center" vertical="top" wrapText="1"/>
    </xf>
    <xf numFmtId="1" fontId="6" fillId="0" borderId="11" xfId="1" applyNumberFormat="1" applyFont="1" applyFill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top" wrapText="1"/>
    </xf>
    <xf numFmtId="0" fontId="2" fillId="0" borderId="4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164" fontId="3" fillId="0" borderId="0" xfId="1" applyNumberFormat="1" applyFont="1" applyFill="1" applyAlignment="1">
      <alignment horizontal="center" vertical="center"/>
    </xf>
    <xf numFmtId="0" fontId="3" fillId="5" borderId="6" xfId="2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wrapText="1"/>
    </xf>
    <xf numFmtId="165" fontId="11" fillId="5" borderId="4" xfId="1" applyNumberFormat="1" applyFont="1" applyFill="1" applyBorder="1" applyAlignment="1">
      <alignment horizontal="center" vertical="center" wrapText="1"/>
    </xf>
    <xf numFmtId="166" fontId="11" fillId="5" borderId="4" xfId="3" applyFont="1" applyFill="1" applyBorder="1" applyAlignment="1">
      <alignment horizontal="right" vertical="center"/>
    </xf>
    <xf numFmtId="164" fontId="11" fillId="5" borderId="4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wrapText="1"/>
    </xf>
    <xf numFmtId="165" fontId="13" fillId="0" borderId="4" xfId="1" applyNumberFormat="1" applyFont="1" applyBorder="1" applyAlignment="1">
      <alignment horizontal="center" vertical="center" wrapText="1"/>
    </xf>
    <xf numFmtId="165" fontId="13" fillId="3" borderId="4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Border="1" applyAlignment="1">
      <alignment horizontal="center" vertical="center" wrapText="1"/>
    </xf>
    <xf numFmtId="165" fontId="11" fillId="4" borderId="4" xfId="1" applyNumberFormat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left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left" vertical="center" wrapText="1"/>
    </xf>
    <xf numFmtId="4" fontId="11" fillId="6" borderId="4" xfId="1" applyNumberFormat="1" applyFont="1" applyFill="1" applyBorder="1" applyAlignment="1">
      <alignment horizontal="center" vertical="center" wrapText="1"/>
    </xf>
    <xf numFmtId="165" fontId="11" fillId="6" borderId="4" xfId="1" applyNumberFormat="1" applyFont="1" applyFill="1" applyBorder="1" applyAlignment="1">
      <alignment horizontal="center" vertical="center" wrapText="1"/>
    </xf>
    <xf numFmtId="166" fontId="11" fillId="6" borderId="4" xfId="3" applyFont="1" applyFill="1" applyBorder="1" applyAlignment="1">
      <alignment horizontal="right" vertical="center"/>
    </xf>
    <xf numFmtId="164" fontId="2" fillId="6" borderId="4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/>
    <xf numFmtId="0" fontId="2" fillId="0" borderId="11" xfId="1" applyFont="1" applyFill="1" applyBorder="1"/>
    <xf numFmtId="49" fontId="15" fillId="0" borderId="1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left" vertical="center" wrapText="1"/>
    </xf>
    <xf numFmtId="165" fontId="16" fillId="3" borderId="4" xfId="1" applyNumberFormat="1" applyFont="1" applyFill="1" applyBorder="1" applyAlignment="1">
      <alignment horizontal="center" vertical="center" wrapText="1"/>
    </xf>
    <xf numFmtId="166" fontId="13" fillId="4" borderId="4" xfId="3" applyFont="1" applyFill="1" applyBorder="1" applyAlignment="1">
      <alignment horizontal="right" vertical="center"/>
    </xf>
    <xf numFmtId="165" fontId="13" fillId="4" borderId="4" xfId="1" applyNumberFormat="1" applyFont="1" applyFill="1" applyBorder="1" applyAlignment="1">
      <alignment horizontal="center" vertical="center" wrapText="1"/>
    </xf>
    <xf numFmtId="164" fontId="2" fillId="4" borderId="8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164" fontId="2" fillId="4" borderId="10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 wrapText="1"/>
    </xf>
    <xf numFmtId="49" fontId="15" fillId="6" borderId="12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4" borderId="10" xfId="1" applyFont="1" applyFill="1" applyBorder="1"/>
    <xf numFmtId="0" fontId="2" fillId="4" borderId="11" xfId="1" applyFont="1" applyFill="1" applyBorder="1"/>
    <xf numFmtId="49" fontId="15" fillId="4" borderId="12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165" fontId="11" fillId="3" borderId="4" xfId="1" applyNumberFormat="1" applyFont="1" applyFill="1" applyBorder="1" applyAlignment="1">
      <alignment horizontal="center" vertical="center" wrapText="1"/>
    </xf>
    <xf numFmtId="166" fontId="11" fillId="4" borderId="4" xfId="3" applyFont="1" applyFill="1" applyBorder="1" applyAlignment="1">
      <alignment horizontal="right" vertical="center"/>
    </xf>
    <xf numFmtId="0" fontId="2" fillId="4" borderId="0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/>
    </xf>
    <xf numFmtId="164" fontId="2" fillId="4" borderId="4" xfId="4" applyNumberFormat="1" applyFont="1" applyFill="1" applyBorder="1" applyAlignment="1">
      <alignment horizontal="center" wrapText="1"/>
    </xf>
    <xf numFmtId="165" fontId="11" fillId="0" borderId="4" xfId="1" applyNumberFormat="1" applyFont="1" applyFill="1" applyBorder="1" applyAlignment="1">
      <alignment horizontal="center" vertical="center" wrapText="1"/>
    </xf>
    <xf numFmtId="164" fontId="5" fillId="0" borderId="4" xfId="4" applyNumberFormat="1" applyFont="1" applyFill="1" applyBorder="1" applyAlignment="1">
      <alignment horizontal="center" wrapText="1"/>
    </xf>
    <xf numFmtId="0" fontId="3" fillId="2" borderId="0" xfId="1" applyFont="1" applyFill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2" xfId="1" applyFont="1" applyFill="1" applyBorder="1"/>
    <xf numFmtId="0" fontId="2" fillId="0" borderId="12" xfId="1" applyFont="1" applyFill="1" applyBorder="1"/>
    <xf numFmtId="0" fontId="2" fillId="0" borderId="0" xfId="1" applyFont="1" applyFill="1"/>
    <xf numFmtId="0" fontId="2" fillId="2" borderId="13" xfId="1" applyFont="1" applyFill="1" applyBorder="1" applyAlignment="1">
      <alignment wrapText="1"/>
    </xf>
    <xf numFmtId="165" fontId="13" fillId="2" borderId="13" xfId="1" applyNumberFormat="1" applyFont="1" applyFill="1" applyBorder="1" applyAlignment="1">
      <alignment wrapText="1"/>
    </xf>
    <xf numFmtId="164" fontId="2" fillId="2" borderId="13" xfId="1" applyNumberFormat="1" applyFont="1" applyFill="1" applyBorder="1" applyAlignment="1">
      <alignment wrapText="1"/>
    </xf>
    <xf numFmtId="0" fontId="6" fillId="4" borderId="4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wrapText="1"/>
    </xf>
    <xf numFmtId="0" fontId="18" fillId="5" borderId="4" xfId="1" applyFont="1" applyFill="1" applyBorder="1" applyAlignment="1">
      <alignment wrapText="1"/>
    </xf>
    <xf numFmtId="164" fontId="3" fillId="5" borderId="4" xfId="1" applyNumberFormat="1" applyFont="1" applyFill="1" applyBorder="1" applyAlignment="1">
      <alignment horizontal="center" wrapText="1"/>
    </xf>
    <xf numFmtId="0" fontId="3" fillId="4" borderId="0" xfId="1" applyFont="1" applyFill="1"/>
    <xf numFmtId="0" fontId="6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wrapText="1"/>
    </xf>
    <xf numFmtId="165" fontId="13" fillId="0" borderId="4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0" fontId="11" fillId="7" borderId="8" xfId="1" applyFont="1" applyFill="1" applyBorder="1"/>
    <xf numFmtId="0" fontId="11" fillId="7" borderId="8" xfId="1" applyFont="1" applyFill="1" applyBorder="1" applyAlignment="1"/>
    <xf numFmtId="0" fontId="3" fillId="2" borderId="4" xfId="1" applyFont="1" applyFill="1" applyBorder="1" applyAlignment="1">
      <alignment horizontal="center" wrapText="1"/>
    </xf>
    <xf numFmtId="0" fontId="3" fillId="0" borderId="4" xfId="1" applyFont="1" applyBorder="1" applyAlignment="1">
      <alignment wrapText="1"/>
    </xf>
    <xf numFmtId="165" fontId="11" fillId="2" borderId="4" xfId="1" applyNumberFormat="1" applyFont="1" applyFill="1" applyBorder="1" applyAlignment="1">
      <alignment horizontal="center" wrapText="1"/>
    </xf>
    <xf numFmtId="164" fontId="3" fillId="2" borderId="4" xfId="1" applyNumberFormat="1" applyFont="1" applyFill="1" applyBorder="1" applyAlignment="1">
      <alignment horizontal="center" wrapText="1"/>
    </xf>
    <xf numFmtId="0" fontId="3" fillId="2" borderId="0" xfId="1" applyFont="1" applyFill="1"/>
    <xf numFmtId="0" fontId="2" fillId="0" borderId="10" xfId="1" applyFont="1" applyFill="1" applyBorder="1" applyAlignment="1"/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164" fontId="2" fillId="4" borderId="4" xfId="1" applyNumberFormat="1" applyFont="1" applyFill="1" applyBorder="1" applyAlignment="1">
      <alignment horizontal="center" vertical="top" wrapText="1"/>
    </xf>
    <xf numFmtId="165" fontId="3" fillId="2" borderId="4" xfId="1" applyNumberFormat="1" applyFont="1" applyFill="1" applyBorder="1" applyAlignment="1">
      <alignment horizont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4" borderId="4" xfId="1" applyNumberFormat="1" applyFont="1" applyFill="1" applyBorder="1" applyAlignment="1">
      <alignment horizontal="center" wrapText="1"/>
    </xf>
    <xf numFmtId="0" fontId="19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4" fillId="2" borderId="0" xfId="5" applyFont="1" applyFill="1"/>
    <xf numFmtId="0" fontId="25" fillId="0" borderId="0" xfId="5" applyFont="1"/>
    <xf numFmtId="0" fontId="24" fillId="0" borderId="0" xfId="5" applyFont="1" applyAlignment="1">
      <alignment horizontal="left"/>
    </xf>
    <xf numFmtId="0" fontId="24" fillId="0" borderId="0" xfId="5" applyFont="1" applyAlignment="1">
      <alignment horizontal="center"/>
    </xf>
    <xf numFmtId="0" fontId="26" fillId="2" borderId="0" xfId="5" applyFont="1" applyFill="1" applyBorder="1" applyAlignment="1">
      <alignment horizontal="center" wrapText="1"/>
    </xf>
    <xf numFmtId="0" fontId="24" fillId="0" borderId="0" xfId="5" applyFont="1"/>
    <xf numFmtId="0" fontId="27" fillId="2" borderId="1" xfId="5" applyFont="1" applyFill="1" applyBorder="1" applyAlignment="1">
      <alignment horizontal="left" wrapText="1"/>
    </xf>
    <xf numFmtId="0" fontId="26" fillId="2" borderId="0" xfId="5" applyFont="1" applyFill="1" applyBorder="1" applyAlignment="1">
      <alignment horizontal="centerContinuous" wrapText="1"/>
    </xf>
    <xf numFmtId="0" fontId="26" fillId="2" borderId="2" xfId="5" applyFont="1" applyFill="1" applyBorder="1"/>
    <xf numFmtId="0" fontId="25" fillId="2" borderId="0" xfId="5" applyFont="1" applyFill="1" applyBorder="1" applyAlignment="1">
      <alignment horizontal="left" vertical="center" wrapText="1"/>
    </xf>
    <xf numFmtId="0" fontId="5" fillId="0" borderId="0" xfId="5" applyFont="1" applyFill="1" applyAlignment="1">
      <alignment horizontal="left" vertical="center" wrapText="1"/>
    </xf>
    <xf numFmtId="0" fontId="24" fillId="2" borderId="0" xfId="5" applyFont="1" applyFill="1" applyBorder="1" applyAlignment="1">
      <alignment horizontal="left" vertical="center" wrapText="1"/>
    </xf>
    <xf numFmtId="0" fontId="24" fillId="2" borderId="0" xfId="5" applyFont="1" applyFill="1" applyAlignment="1">
      <alignment horizontal="left" vertical="center"/>
    </xf>
    <xf numFmtId="0" fontId="26" fillId="2" borderId="4" xfId="5" applyFont="1" applyFill="1" applyBorder="1"/>
    <xf numFmtId="0" fontId="5" fillId="0" borderId="0" xfId="5" applyFont="1" applyFill="1" applyAlignment="1">
      <alignment horizontal="left" vertical="center" wrapText="1"/>
    </xf>
    <xf numFmtId="0" fontId="25" fillId="2" borderId="0" xfId="5" applyFont="1" applyFill="1"/>
    <xf numFmtId="0" fontId="27" fillId="2" borderId="0" xfId="5" applyFont="1" applyFill="1" applyBorder="1" applyAlignment="1">
      <alignment horizontal="left" wrapText="1"/>
    </xf>
    <xf numFmtId="0" fontId="28" fillId="0" borderId="0" xfId="5" applyFont="1" applyFill="1" applyBorder="1" applyAlignment="1">
      <alignment horizontal="center" vertical="center" wrapText="1"/>
    </xf>
    <xf numFmtId="0" fontId="25" fillId="2" borderId="0" xfId="5" applyFont="1" applyFill="1" applyBorder="1" applyAlignment="1">
      <alignment wrapText="1"/>
    </xf>
    <xf numFmtId="0" fontId="24" fillId="2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horizontal="centerContinuous" wrapText="1"/>
    </xf>
    <xf numFmtId="0" fontId="29" fillId="2" borderId="0" xfId="5" applyFont="1" applyFill="1" applyBorder="1" applyAlignment="1">
      <alignment horizontal="centerContinuous" wrapText="1"/>
    </xf>
    <xf numFmtId="0" fontId="24" fillId="2" borderId="14" xfId="5" applyFont="1" applyFill="1" applyBorder="1" applyAlignment="1">
      <alignment wrapText="1"/>
    </xf>
    <xf numFmtId="0" fontId="28" fillId="0" borderId="4" xfId="5" applyFont="1" applyFill="1" applyBorder="1" applyAlignment="1">
      <alignment horizontal="center" vertical="center" wrapText="1"/>
    </xf>
    <xf numFmtId="0" fontId="25" fillId="0" borderId="5" xfId="5" applyFont="1" applyBorder="1" applyAlignment="1">
      <alignment horizontal="center" vertical="top" wrapText="1"/>
    </xf>
    <xf numFmtId="0" fontId="25" fillId="0" borderId="6" xfId="5" applyFont="1" applyBorder="1" applyAlignment="1">
      <alignment horizontal="center" vertical="top" wrapText="1"/>
    </xf>
    <xf numFmtId="0" fontId="25" fillId="0" borderId="5" xfId="5" applyFont="1" applyBorder="1" applyAlignment="1">
      <alignment horizontal="centerContinuous" wrapText="1"/>
    </xf>
    <xf numFmtId="0" fontId="25" fillId="0" borderId="4" xfId="5" applyFont="1" applyBorder="1" applyAlignment="1">
      <alignment horizontal="centerContinuous" wrapText="1"/>
    </xf>
    <xf numFmtId="0" fontId="25" fillId="0" borderId="4" xfId="5" applyFont="1" applyBorder="1" applyAlignment="1">
      <alignment horizontal="center" wrapText="1"/>
    </xf>
    <xf numFmtId="0" fontId="28" fillId="0" borderId="2" xfId="5" applyFont="1" applyFill="1" applyBorder="1" applyAlignment="1">
      <alignment horizontal="center" vertical="center" wrapText="1"/>
    </xf>
    <xf numFmtId="0" fontId="30" fillId="0" borderId="4" xfId="2" applyFont="1" applyBorder="1" applyAlignment="1">
      <alignment horizontal="center" wrapText="1"/>
    </xf>
    <xf numFmtId="0" fontId="25" fillId="0" borderId="2" xfId="5" applyFont="1" applyBorder="1" applyAlignment="1">
      <alignment horizontal="center" wrapText="1"/>
    </xf>
    <xf numFmtId="0" fontId="25" fillId="0" borderId="4" xfId="5" applyFont="1" applyFill="1" applyBorder="1" applyAlignment="1">
      <alignment horizontal="center" wrapText="1"/>
    </xf>
    <xf numFmtId="0" fontId="31" fillId="0" borderId="8" xfId="5" applyFont="1" applyFill="1" applyBorder="1" applyAlignment="1">
      <alignment horizontal="center" vertical="top" wrapText="1"/>
    </xf>
    <xf numFmtId="0" fontId="24" fillId="0" borderId="0" xfId="5" applyFont="1" applyFill="1" applyAlignment="1">
      <alignment horizontal="center" vertical="center"/>
    </xf>
    <xf numFmtId="49" fontId="6" fillId="0" borderId="10" xfId="5" applyNumberFormat="1" applyFont="1" applyFill="1" applyBorder="1" applyAlignment="1">
      <alignment horizontal="center" vertical="top" wrapText="1"/>
    </xf>
    <xf numFmtId="0" fontId="28" fillId="0" borderId="11" xfId="5" applyFont="1" applyFill="1" applyBorder="1" applyAlignment="1">
      <alignment horizontal="center" vertical="top" wrapText="1"/>
    </xf>
    <xf numFmtId="0" fontId="25" fillId="0" borderId="6" xfId="5" applyFont="1" applyBorder="1" applyAlignment="1">
      <alignment horizontal="center" vertical="center" wrapText="1"/>
    </xf>
    <xf numFmtId="0" fontId="24" fillId="0" borderId="4" xfId="5" applyFont="1" applyBorder="1" applyAlignment="1">
      <alignment horizontal="left" vertical="center" wrapText="1"/>
    </xf>
    <xf numFmtId="164" fontId="24" fillId="0" borderId="4" xfId="5" applyNumberFormat="1" applyFont="1" applyBorder="1" applyAlignment="1">
      <alignment horizontal="center" vertical="center" wrapText="1"/>
    </xf>
    <xf numFmtId="0" fontId="24" fillId="0" borderId="0" xfId="5" applyFont="1" applyAlignment="1">
      <alignment horizontal="center" vertical="center"/>
    </xf>
    <xf numFmtId="0" fontId="26" fillId="0" borderId="4" xfId="5" applyFont="1" applyBorder="1" applyAlignment="1">
      <alignment horizontal="left" vertical="center" wrapText="1"/>
    </xf>
    <xf numFmtId="0" fontId="25" fillId="0" borderId="6" xfId="5" applyFont="1" applyFill="1" applyBorder="1" applyAlignment="1">
      <alignment horizontal="center" vertical="center" wrapText="1"/>
    </xf>
    <xf numFmtId="0" fontId="24" fillId="0" borderId="4" xfId="5" applyFont="1" applyFill="1" applyBorder="1" applyAlignment="1">
      <alignment horizontal="left" vertical="center" wrapText="1"/>
    </xf>
    <xf numFmtId="164" fontId="24" fillId="0" borderId="4" xfId="5" applyNumberFormat="1" applyFont="1" applyFill="1" applyBorder="1" applyAlignment="1">
      <alignment horizontal="center" vertical="center" wrapText="1"/>
    </xf>
    <xf numFmtId="0" fontId="26" fillId="0" borderId="0" xfId="5" applyFont="1" applyFill="1" applyAlignment="1">
      <alignment horizontal="center" vertical="center"/>
    </xf>
    <xf numFmtId="0" fontId="32" fillId="8" borderId="6" xfId="2" applyFont="1" applyFill="1" applyBorder="1" applyAlignment="1">
      <alignment horizontal="center" vertical="center" wrapText="1"/>
    </xf>
    <xf numFmtId="0" fontId="26" fillId="8" borderId="4" xfId="5" applyFont="1" applyFill="1" applyBorder="1" applyAlignment="1">
      <alignment wrapText="1"/>
    </xf>
    <xf numFmtId="165" fontId="11" fillId="8" borderId="4" xfId="5" applyNumberFormat="1" applyFont="1" applyFill="1" applyBorder="1" applyAlignment="1">
      <alignment horizontal="center" vertical="center" wrapText="1"/>
    </xf>
    <xf numFmtId="164" fontId="26" fillId="8" borderId="4" xfId="5" applyNumberFormat="1" applyFont="1" applyFill="1" applyBorder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 wrapText="1"/>
    </xf>
    <xf numFmtId="0" fontId="24" fillId="0" borderId="4" xfId="5" applyFont="1" applyFill="1" applyBorder="1" applyAlignment="1">
      <alignment wrapText="1"/>
    </xf>
    <xf numFmtId="165" fontId="13" fillId="0" borderId="4" xfId="5" applyNumberFormat="1" applyFont="1" applyBorder="1" applyAlignment="1">
      <alignment horizontal="center" vertical="center" wrapText="1"/>
    </xf>
    <xf numFmtId="165" fontId="11" fillId="4" borderId="4" xfId="5" applyNumberFormat="1" applyFont="1" applyFill="1" applyBorder="1" applyAlignment="1">
      <alignment horizontal="center" vertical="center" wrapText="1"/>
    </xf>
    <xf numFmtId="0" fontId="32" fillId="8" borderId="6" xfId="5" applyFont="1" applyFill="1" applyBorder="1" applyAlignment="1">
      <alignment horizontal="center" vertical="center" wrapText="1"/>
    </xf>
    <xf numFmtId="0" fontId="26" fillId="8" borderId="4" xfId="5" applyFont="1" applyFill="1" applyBorder="1" applyAlignment="1">
      <alignment horizontal="left" vertical="center" wrapText="1"/>
    </xf>
    <xf numFmtId="165" fontId="24" fillId="0" borderId="0" xfId="5" applyNumberFormat="1" applyFont="1" applyFill="1" applyAlignment="1">
      <alignment horizontal="center" vertical="center"/>
    </xf>
    <xf numFmtId="0" fontId="28" fillId="0" borderId="11" xfId="5" applyFont="1" applyFill="1" applyBorder="1" applyAlignment="1">
      <alignment horizontal="center" vertical="top" wrapText="1"/>
    </xf>
    <xf numFmtId="165" fontId="13" fillId="0" borderId="4" xfId="5" applyNumberFormat="1" applyFont="1" applyFill="1" applyBorder="1" applyAlignment="1">
      <alignment horizontal="center" vertical="center" wrapText="1"/>
    </xf>
    <xf numFmtId="164" fontId="13" fillId="0" borderId="4" xfId="5" applyNumberFormat="1" applyFont="1" applyBorder="1" applyAlignment="1">
      <alignment horizontal="right" vertical="center" wrapText="1"/>
    </xf>
    <xf numFmtId="0" fontId="24" fillId="0" borderId="10" xfId="5" applyFont="1" applyFill="1" applyBorder="1"/>
    <xf numFmtId="0" fontId="24" fillId="0" borderId="11" xfId="5" applyFont="1" applyFill="1" applyBorder="1"/>
    <xf numFmtId="49" fontId="33" fillId="0" borderId="12" xfId="5" applyNumberFormat="1" applyFont="1" applyFill="1" applyBorder="1" applyAlignment="1">
      <alignment horizontal="center" vertical="center" wrapText="1"/>
    </xf>
    <xf numFmtId="0" fontId="26" fillId="2" borderId="4" xfId="5" applyFont="1" applyFill="1" applyBorder="1" applyAlignment="1">
      <alignment horizontal="left" vertical="center" wrapText="1"/>
    </xf>
    <xf numFmtId="165" fontId="13" fillId="2" borderId="4" xfId="5" applyNumberFormat="1" applyFont="1" applyFill="1" applyBorder="1" applyAlignment="1">
      <alignment horizontal="center" vertical="center" wrapText="1"/>
    </xf>
    <xf numFmtId="164" fontId="24" fillId="2" borderId="4" xfId="5" applyNumberFormat="1" applyFont="1" applyFill="1" applyBorder="1" applyAlignment="1">
      <alignment horizontal="center" vertical="center" wrapText="1"/>
    </xf>
    <xf numFmtId="0" fontId="26" fillId="0" borderId="4" xfId="5" applyFont="1" applyFill="1" applyBorder="1" applyAlignment="1">
      <alignment horizontal="left" vertical="center" wrapText="1"/>
    </xf>
    <xf numFmtId="49" fontId="33" fillId="6" borderId="12" xfId="5" applyNumberFormat="1" applyFont="1" applyFill="1" applyBorder="1" applyAlignment="1">
      <alignment horizontal="center" vertical="center" wrapText="1"/>
    </xf>
    <xf numFmtId="0" fontId="26" fillId="6" borderId="4" xfId="5" applyFont="1" applyFill="1" applyBorder="1" applyAlignment="1">
      <alignment horizontal="left" vertical="center" wrapText="1"/>
    </xf>
    <xf numFmtId="165" fontId="13" fillId="6" borderId="4" xfId="5" applyNumberFormat="1" applyFont="1" applyFill="1" applyBorder="1" applyAlignment="1">
      <alignment horizontal="center" vertical="center" wrapText="1"/>
    </xf>
    <xf numFmtId="165" fontId="13" fillId="6" borderId="4" xfId="5" applyNumberFormat="1" applyFont="1" applyFill="1" applyBorder="1" applyAlignment="1">
      <alignment horizontal="right" vertical="center" wrapText="1"/>
    </xf>
    <xf numFmtId="164" fontId="24" fillId="6" borderId="4" xfId="5" applyNumberFormat="1" applyFont="1" applyFill="1" applyBorder="1" applyAlignment="1">
      <alignment horizontal="center" vertical="center" wrapText="1"/>
    </xf>
    <xf numFmtId="0" fontId="24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 vertical="center"/>
    </xf>
    <xf numFmtId="165" fontId="11" fillId="2" borderId="4" xfId="5" applyNumberFormat="1" applyFont="1" applyFill="1" applyBorder="1" applyAlignment="1">
      <alignment horizontal="center" vertical="center" wrapText="1"/>
    </xf>
    <xf numFmtId="164" fontId="26" fillId="2" borderId="4" xfId="5" applyNumberFormat="1" applyFont="1" applyFill="1" applyBorder="1" applyAlignment="1">
      <alignment horizontal="center" vertical="center" wrapText="1"/>
    </xf>
    <xf numFmtId="0" fontId="24" fillId="0" borderId="0" xfId="5" applyFont="1" applyFill="1" applyBorder="1"/>
    <xf numFmtId="0" fontId="24" fillId="0" borderId="0" xfId="5" applyFont="1" applyFill="1"/>
  </cellXfs>
  <cellStyles count="6">
    <cellStyle name="Normal 7" xfId="4" xr:uid="{70C81C0B-EBFC-429C-A63B-670DF62F0EA7}"/>
    <cellStyle name="SN_241" xfId="3" xr:uid="{A443BAFB-E8F8-43C1-A099-2DD42857F050}"/>
    <cellStyle name="Обычный" xfId="0" builtinId="0"/>
    <cellStyle name="Обычный 2" xfId="1" xr:uid="{D7135175-32F3-474E-8345-76B3BE2912BC}"/>
    <cellStyle name="Обычный 3" xfId="5" xr:uid="{DB7C38EF-FF36-44D7-A911-D576017F9BD4}"/>
    <cellStyle name="Стиль 1 2" xfId="2" xr:uid="{8301D850-D587-40CE-8745-189BBEC39DF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44;&#1377;&#1397;&#1407;1213-11004,3100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ԱՄՓՈՓ"/>
      <sheetName val="2-ԸՆԴԱՄԵՆԸ ԾԱԽՍԵՐ"/>
      <sheetName val="3-Ծախսերի բացվածք"/>
      <sheetName val="4-փոստային կապ"/>
      <sheetName val="5-ԿԱՊ"/>
      <sheetName val="7-էլ-էներգիա"/>
      <sheetName val="8-էլ-էներգիա-ջեռուցում"/>
      <sheetName val="9-գազով ջեռուցում"/>
      <sheetName val="10-գործուղում"/>
      <sheetName val="10-գործուղում զբոսաշրջություն"/>
      <sheetName val="11-ավտոմեքենա"/>
      <sheetName val="12-վարչական սարքավորումներ"/>
      <sheetName val="13համազգեստ "/>
      <sheetName val="14տարածքներ"/>
      <sheetName val="15ընթացիկ նորոգում"/>
      <sheetName val="16վերապատրաստում"/>
      <sheetName val="17կառուցվածք"/>
      <sheetName val="18հաստիքացուցակ պետ-ծառ"/>
      <sheetName val="31աշխատավարձի ֆոնդ"/>
    </sheetNames>
    <sheetDataSet>
      <sheetData sheetId="0">
        <row r="10">
          <cell r="D10">
            <v>1213</v>
          </cell>
        </row>
      </sheetData>
      <sheetData sheetId="1"/>
      <sheetData sheetId="2">
        <row r="13">
          <cell r="L13">
            <v>2909.2</v>
          </cell>
        </row>
        <row r="14">
          <cell r="L14">
            <v>2149.5</v>
          </cell>
        </row>
        <row r="16">
          <cell r="L16">
            <v>174.3</v>
          </cell>
        </row>
        <row r="21">
          <cell r="L21">
            <v>2983.4</v>
          </cell>
        </row>
        <row r="27">
          <cell r="L27">
            <v>160</v>
          </cell>
        </row>
        <row r="51">
          <cell r="L51">
            <v>277.2</v>
          </cell>
        </row>
        <row r="55">
          <cell r="L55">
            <v>316.7</v>
          </cell>
        </row>
        <row r="60">
          <cell r="L60">
            <v>300</v>
          </cell>
        </row>
        <row r="64">
          <cell r="L64">
            <v>308.60000000000002</v>
          </cell>
        </row>
        <row r="71">
          <cell r="L71">
            <v>120</v>
          </cell>
        </row>
        <row r="75">
          <cell r="L75">
            <v>7965.6</v>
          </cell>
        </row>
        <row r="82">
          <cell r="L82">
            <v>929.2</v>
          </cell>
        </row>
        <row r="83">
          <cell r="L83">
            <v>650.79999999999995</v>
          </cell>
        </row>
        <row r="84">
          <cell r="L84">
            <v>1944.8500000000001</v>
          </cell>
        </row>
        <row r="137">
          <cell r="L137">
            <v>3826.8262399999999</v>
          </cell>
        </row>
        <row r="143">
          <cell r="L143">
            <v>570.4</v>
          </cell>
        </row>
        <row r="181">
          <cell r="L181">
            <v>26442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B0F7-A00E-4F90-B0CB-E7B8B34DB6EC}">
  <dimension ref="A1:O104"/>
  <sheetViews>
    <sheetView tabSelected="1" topLeftCell="A81" zoomScaleNormal="100" zoomScaleSheetLayoutView="100" workbookViewId="0">
      <selection activeCell="M16" sqref="M16"/>
    </sheetView>
  </sheetViews>
  <sheetFormatPr defaultRowHeight="16.5"/>
  <cols>
    <col min="1" max="1" width="8.140625" style="126" customWidth="1"/>
    <col min="2" max="2" width="7.7109375" style="126" customWidth="1"/>
    <col min="3" max="3" width="6.7109375" style="2" customWidth="1"/>
    <col min="4" max="4" width="31.85546875" style="3" customWidth="1"/>
    <col min="5" max="5" width="15.140625" style="4" customWidth="1"/>
    <col min="6" max="6" width="13.28515625" style="4" customWidth="1"/>
    <col min="7" max="7" width="14.42578125" style="5" customWidth="1"/>
    <col min="8" max="8" width="13.7109375" style="6" customWidth="1"/>
    <col min="9" max="9" width="13.140625" style="7" customWidth="1"/>
    <col min="10" max="10" width="35.140625" style="4" customWidth="1"/>
    <col min="11" max="11" width="9.140625" style="2"/>
    <col min="12" max="12" width="11.28515625" style="2" customWidth="1"/>
    <col min="13" max="13" width="12.7109375" style="2" bestFit="1" customWidth="1"/>
    <col min="14" max="14" width="14.140625" style="2" customWidth="1"/>
    <col min="15" max="15" width="11.42578125" style="2" customWidth="1"/>
    <col min="16" max="256" width="9.140625" style="2"/>
    <col min="257" max="257" width="8.140625" style="2" customWidth="1"/>
    <col min="258" max="258" width="7.7109375" style="2" customWidth="1"/>
    <col min="259" max="259" width="6.7109375" style="2" customWidth="1"/>
    <col min="260" max="260" width="31.85546875" style="2" customWidth="1"/>
    <col min="261" max="261" width="15.140625" style="2" customWidth="1"/>
    <col min="262" max="262" width="13.28515625" style="2" customWidth="1"/>
    <col min="263" max="263" width="14.42578125" style="2" customWidth="1"/>
    <col min="264" max="264" width="13.7109375" style="2" customWidth="1"/>
    <col min="265" max="265" width="13.140625" style="2" customWidth="1"/>
    <col min="266" max="266" width="35.140625" style="2" customWidth="1"/>
    <col min="267" max="267" width="9.140625" style="2"/>
    <col min="268" max="268" width="11.28515625" style="2" customWidth="1"/>
    <col min="269" max="269" width="12.7109375" style="2" bestFit="1" customWidth="1"/>
    <col min="270" max="270" width="14.140625" style="2" customWidth="1"/>
    <col min="271" max="271" width="11.42578125" style="2" customWidth="1"/>
    <col min="272" max="512" width="9.140625" style="2"/>
    <col min="513" max="513" width="8.140625" style="2" customWidth="1"/>
    <col min="514" max="514" width="7.7109375" style="2" customWidth="1"/>
    <col min="515" max="515" width="6.7109375" style="2" customWidth="1"/>
    <col min="516" max="516" width="31.85546875" style="2" customWidth="1"/>
    <col min="517" max="517" width="15.140625" style="2" customWidth="1"/>
    <col min="518" max="518" width="13.28515625" style="2" customWidth="1"/>
    <col min="519" max="519" width="14.42578125" style="2" customWidth="1"/>
    <col min="520" max="520" width="13.7109375" style="2" customWidth="1"/>
    <col min="521" max="521" width="13.140625" style="2" customWidth="1"/>
    <col min="522" max="522" width="35.140625" style="2" customWidth="1"/>
    <col min="523" max="523" width="9.140625" style="2"/>
    <col min="524" max="524" width="11.28515625" style="2" customWidth="1"/>
    <col min="525" max="525" width="12.7109375" style="2" bestFit="1" customWidth="1"/>
    <col min="526" max="526" width="14.140625" style="2" customWidth="1"/>
    <col min="527" max="527" width="11.42578125" style="2" customWidth="1"/>
    <col min="528" max="768" width="9.140625" style="2"/>
    <col min="769" max="769" width="8.140625" style="2" customWidth="1"/>
    <col min="770" max="770" width="7.7109375" style="2" customWidth="1"/>
    <col min="771" max="771" width="6.7109375" style="2" customWidth="1"/>
    <col min="772" max="772" width="31.85546875" style="2" customWidth="1"/>
    <col min="773" max="773" width="15.140625" style="2" customWidth="1"/>
    <col min="774" max="774" width="13.28515625" style="2" customWidth="1"/>
    <col min="775" max="775" width="14.42578125" style="2" customWidth="1"/>
    <col min="776" max="776" width="13.7109375" style="2" customWidth="1"/>
    <col min="777" max="777" width="13.140625" style="2" customWidth="1"/>
    <col min="778" max="778" width="35.140625" style="2" customWidth="1"/>
    <col min="779" max="779" width="9.140625" style="2"/>
    <col min="780" max="780" width="11.28515625" style="2" customWidth="1"/>
    <col min="781" max="781" width="12.7109375" style="2" bestFit="1" customWidth="1"/>
    <col min="782" max="782" width="14.140625" style="2" customWidth="1"/>
    <col min="783" max="783" width="11.42578125" style="2" customWidth="1"/>
    <col min="784" max="1024" width="9.140625" style="2"/>
    <col min="1025" max="1025" width="8.140625" style="2" customWidth="1"/>
    <col min="1026" max="1026" width="7.7109375" style="2" customWidth="1"/>
    <col min="1027" max="1027" width="6.7109375" style="2" customWidth="1"/>
    <col min="1028" max="1028" width="31.85546875" style="2" customWidth="1"/>
    <col min="1029" max="1029" width="15.140625" style="2" customWidth="1"/>
    <col min="1030" max="1030" width="13.28515625" style="2" customWidth="1"/>
    <col min="1031" max="1031" width="14.42578125" style="2" customWidth="1"/>
    <col min="1032" max="1032" width="13.7109375" style="2" customWidth="1"/>
    <col min="1033" max="1033" width="13.140625" style="2" customWidth="1"/>
    <col min="1034" max="1034" width="35.140625" style="2" customWidth="1"/>
    <col min="1035" max="1035" width="9.140625" style="2"/>
    <col min="1036" max="1036" width="11.28515625" style="2" customWidth="1"/>
    <col min="1037" max="1037" width="12.7109375" style="2" bestFit="1" customWidth="1"/>
    <col min="1038" max="1038" width="14.140625" style="2" customWidth="1"/>
    <col min="1039" max="1039" width="11.42578125" style="2" customWidth="1"/>
    <col min="1040" max="1280" width="9.140625" style="2"/>
    <col min="1281" max="1281" width="8.140625" style="2" customWidth="1"/>
    <col min="1282" max="1282" width="7.7109375" style="2" customWidth="1"/>
    <col min="1283" max="1283" width="6.7109375" style="2" customWidth="1"/>
    <col min="1284" max="1284" width="31.85546875" style="2" customWidth="1"/>
    <col min="1285" max="1285" width="15.140625" style="2" customWidth="1"/>
    <col min="1286" max="1286" width="13.28515625" style="2" customWidth="1"/>
    <col min="1287" max="1287" width="14.42578125" style="2" customWidth="1"/>
    <col min="1288" max="1288" width="13.7109375" style="2" customWidth="1"/>
    <col min="1289" max="1289" width="13.140625" style="2" customWidth="1"/>
    <col min="1290" max="1290" width="35.140625" style="2" customWidth="1"/>
    <col min="1291" max="1291" width="9.140625" style="2"/>
    <col min="1292" max="1292" width="11.28515625" style="2" customWidth="1"/>
    <col min="1293" max="1293" width="12.7109375" style="2" bestFit="1" customWidth="1"/>
    <col min="1294" max="1294" width="14.140625" style="2" customWidth="1"/>
    <col min="1295" max="1295" width="11.42578125" style="2" customWidth="1"/>
    <col min="1296" max="1536" width="9.140625" style="2"/>
    <col min="1537" max="1537" width="8.140625" style="2" customWidth="1"/>
    <col min="1538" max="1538" width="7.7109375" style="2" customWidth="1"/>
    <col min="1539" max="1539" width="6.7109375" style="2" customWidth="1"/>
    <col min="1540" max="1540" width="31.85546875" style="2" customWidth="1"/>
    <col min="1541" max="1541" width="15.140625" style="2" customWidth="1"/>
    <col min="1542" max="1542" width="13.28515625" style="2" customWidth="1"/>
    <col min="1543" max="1543" width="14.42578125" style="2" customWidth="1"/>
    <col min="1544" max="1544" width="13.7109375" style="2" customWidth="1"/>
    <col min="1545" max="1545" width="13.140625" style="2" customWidth="1"/>
    <col min="1546" max="1546" width="35.140625" style="2" customWidth="1"/>
    <col min="1547" max="1547" width="9.140625" style="2"/>
    <col min="1548" max="1548" width="11.28515625" style="2" customWidth="1"/>
    <col min="1549" max="1549" width="12.7109375" style="2" bestFit="1" customWidth="1"/>
    <col min="1550" max="1550" width="14.140625" style="2" customWidth="1"/>
    <col min="1551" max="1551" width="11.42578125" style="2" customWidth="1"/>
    <col min="1552" max="1792" width="9.140625" style="2"/>
    <col min="1793" max="1793" width="8.140625" style="2" customWidth="1"/>
    <col min="1794" max="1794" width="7.7109375" style="2" customWidth="1"/>
    <col min="1795" max="1795" width="6.7109375" style="2" customWidth="1"/>
    <col min="1796" max="1796" width="31.85546875" style="2" customWidth="1"/>
    <col min="1797" max="1797" width="15.140625" style="2" customWidth="1"/>
    <col min="1798" max="1798" width="13.28515625" style="2" customWidth="1"/>
    <col min="1799" max="1799" width="14.42578125" style="2" customWidth="1"/>
    <col min="1800" max="1800" width="13.7109375" style="2" customWidth="1"/>
    <col min="1801" max="1801" width="13.140625" style="2" customWidth="1"/>
    <col min="1802" max="1802" width="35.140625" style="2" customWidth="1"/>
    <col min="1803" max="1803" width="9.140625" style="2"/>
    <col min="1804" max="1804" width="11.28515625" style="2" customWidth="1"/>
    <col min="1805" max="1805" width="12.7109375" style="2" bestFit="1" customWidth="1"/>
    <col min="1806" max="1806" width="14.140625" style="2" customWidth="1"/>
    <col min="1807" max="1807" width="11.42578125" style="2" customWidth="1"/>
    <col min="1808" max="2048" width="9.140625" style="2"/>
    <col min="2049" max="2049" width="8.140625" style="2" customWidth="1"/>
    <col min="2050" max="2050" width="7.7109375" style="2" customWidth="1"/>
    <col min="2051" max="2051" width="6.7109375" style="2" customWidth="1"/>
    <col min="2052" max="2052" width="31.85546875" style="2" customWidth="1"/>
    <col min="2053" max="2053" width="15.140625" style="2" customWidth="1"/>
    <col min="2054" max="2054" width="13.28515625" style="2" customWidth="1"/>
    <col min="2055" max="2055" width="14.42578125" style="2" customWidth="1"/>
    <col min="2056" max="2056" width="13.7109375" style="2" customWidth="1"/>
    <col min="2057" max="2057" width="13.140625" style="2" customWidth="1"/>
    <col min="2058" max="2058" width="35.140625" style="2" customWidth="1"/>
    <col min="2059" max="2059" width="9.140625" style="2"/>
    <col min="2060" max="2060" width="11.28515625" style="2" customWidth="1"/>
    <col min="2061" max="2061" width="12.7109375" style="2" bestFit="1" customWidth="1"/>
    <col min="2062" max="2062" width="14.140625" style="2" customWidth="1"/>
    <col min="2063" max="2063" width="11.42578125" style="2" customWidth="1"/>
    <col min="2064" max="2304" width="9.140625" style="2"/>
    <col min="2305" max="2305" width="8.140625" style="2" customWidth="1"/>
    <col min="2306" max="2306" width="7.7109375" style="2" customWidth="1"/>
    <col min="2307" max="2307" width="6.7109375" style="2" customWidth="1"/>
    <col min="2308" max="2308" width="31.85546875" style="2" customWidth="1"/>
    <col min="2309" max="2309" width="15.140625" style="2" customWidth="1"/>
    <col min="2310" max="2310" width="13.28515625" style="2" customWidth="1"/>
    <col min="2311" max="2311" width="14.42578125" style="2" customWidth="1"/>
    <col min="2312" max="2312" width="13.7109375" style="2" customWidth="1"/>
    <col min="2313" max="2313" width="13.140625" style="2" customWidth="1"/>
    <col min="2314" max="2314" width="35.140625" style="2" customWidth="1"/>
    <col min="2315" max="2315" width="9.140625" style="2"/>
    <col min="2316" max="2316" width="11.28515625" style="2" customWidth="1"/>
    <col min="2317" max="2317" width="12.7109375" style="2" bestFit="1" customWidth="1"/>
    <col min="2318" max="2318" width="14.140625" style="2" customWidth="1"/>
    <col min="2319" max="2319" width="11.42578125" style="2" customWidth="1"/>
    <col min="2320" max="2560" width="9.140625" style="2"/>
    <col min="2561" max="2561" width="8.140625" style="2" customWidth="1"/>
    <col min="2562" max="2562" width="7.7109375" style="2" customWidth="1"/>
    <col min="2563" max="2563" width="6.7109375" style="2" customWidth="1"/>
    <col min="2564" max="2564" width="31.85546875" style="2" customWidth="1"/>
    <col min="2565" max="2565" width="15.140625" style="2" customWidth="1"/>
    <col min="2566" max="2566" width="13.28515625" style="2" customWidth="1"/>
    <col min="2567" max="2567" width="14.42578125" style="2" customWidth="1"/>
    <col min="2568" max="2568" width="13.7109375" style="2" customWidth="1"/>
    <col min="2569" max="2569" width="13.140625" style="2" customWidth="1"/>
    <col min="2570" max="2570" width="35.140625" style="2" customWidth="1"/>
    <col min="2571" max="2571" width="9.140625" style="2"/>
    <col min="2572" max="2572" width="11.28515625" style="2" customWidth="1"/>
    <col min="2573" max="2573" width="12.7109375" style="2" bestFit="1" customWidth="1"/>
    <col min="2574" max="2574" width="14.140625" style="2" customWidth="1"/>
    <col min="2575" max="2575" width="11.42578125" style="2" customWidth="1"/>
    <col min="2576" max="2816" width="9.140625" style="2"/>
    <col min="2817" max="2817" width="8.140625" style="2" customWidth="1"/>
    <col min="2818" max="2818" width="7.7109375" style="2" customWidth="1"/>
    <col min="2819" max="2819" width="6.7109375" style="2" customWidth="1"/>
    <col min="2820" max="2820" width="31.85546875" style="2" customWidth="1"/>
    <col min="2821" max="2821" width="15.140625" style="2" customWidth="1"/>
    <col min="2822" max="2822" width="13.28515625" style="2" customWidth="1"/>
    <col min="2823" max="2823" width="14.42578125" style="2" customWidth="1"/>
    <col min="2824" max="2824" width="13.7109375" style="2" customWidth="1"/>
    <col min="2825" max="2825" width="13.140625" style="2" customWidth="1"/>
    <col min="2826" max="2826" width="35.140625" style="2" customWidth="1"/>
    <col min="2827" max="2827" width="9.140625" style="2"/>
    <col min="2828" max="2828" width="11.28515625" style="2" customWidth="1"/>
    <col min="2829" max="2829" width="12.7109375" style="2" bestFit="1" customWidth="1"/>
    <col min="2830" max="2830" width="14.140625" style="2" customWidth="1"/>
    <col min="2831" max="2831" width="11.42578125" style="2" customWidth="1"/>
    <col min="2832" max="3072" width="9.140625" style="2"/>
    <col min="3073" max="3073" width="8.140625" style="2" customWidth="1"/>
    <col min="3074" max="3074" width="7.7109375" style="2" customWidth="1"/>
    <col min="3075" max="3075" width="6.7109375" style="2" customWidth="1"/>
    <col min="3076" max="3076" width="31.85546875" style="2" customWidth="1"/>
    <col min="3077" max="3077" width="15.140625" style="2" customWidth="1"/>
    <col min="3078" max="3078" width="13.28515625" style="2" customWidth="1"/>
    <col min="3079" max="3079" width="14.42578125" style="2" customWidth="1"/>
    <col min="3080" max="3080" width="13.7109375" style="2" customWidth="1"/>
    <col min="3081" max="3081" width="13.140625" style="2" customWidth="1"/>
    <col min="3082" max="3082" width="35.140625" style="2" customWidth="1"/>
    <col min="3083" max="3083" width="9.140625" style="2"/>
    <col min="3084" max="3084" width="11.28515625" style="2" customWidth="1"/>
    <col min="3085" max="3085" width="12.7109375" style="2" bestFit="1" customWidth="1"/>
    <col min="3086" max="3086" width="14.140625" style="2" customWidth="1"/>
    <col min="3087" max="3087" width="11.42578125" style="2" customWidth="1"/>
    <col min="3088" max="3328" width="9.140625" style="2"/>
    <col min="3329" max="3329" width="8.140625" style="2" customWidth="1"/>
    <col min="3330" max="3330" width="7.7109375" style="2" customWidth="1"/>
    <col min="3331" max="3331" width="6.7109375" style="2" customWidth="1"/>
    <col min="3332" max="3332" width="31.85546875" style="2" customWidth="1"/>
    <col min="3333" max="3333" width="15.140625" style="2" customWidth="1"/>
    <col min="3334" max="3334" width="13.28515625" style="2" customWidth="1"/>
    <col min="3335" max="3335" width="14.42578125" style="2" customWidth="1"/>
    <col min="3336" max="3336" width="13.7109375" style="2" customWidth="1"/>
    <col min="3337" max="3337" width="13.140625" style="2" customWidth="1"/>
    <col min="3338" max="3338" width="35.140625" style="2" customWidth="1"/>
    <col min="3339" max="3339" width="9.140625" style="2"/>
    <col min="3340" max="3340" width="11.28515625" style="2" customWidth="1"/>
    <col min="3341" max="3341" width="12.7109375" style="2" bestFit="1" customWidth="1"/>
    <col min="3342" max="3342" width="14.140625" style="2" customWidth="1"/>
    <col min="3343" max="3343" width="11.42578125" style="2" customWidth="1"/>
    <col min="3344" max="3584" width="9.140625" style="2"/>
    <col min="3585" max="3585" width="8.140625" style="2" customWidth="1"/>
    <col min="3586" max="3586" width="7.7109375" style="2" customWidth="1"/>
    <col min="3587" max="3587" width="6.7109375" style="2" customWidth="1"/>
    <col min="3588" max="3588" width="31.85546875" style="2" customWidth="1"/>
    <col min="3589" max="3589" width="15.140625" style="2" customWidth="1"/>
    <col min="3590" max="3590" width="13.28515625" style="2" customWidth="1"/>
    <col min="3591" max="3591" width="14.42578125" style="2" customWidth="1"/>
    <col min="3592" max="3592" width="13.7109375" style="2" customWidth="1"/>
    <col min="3593" max="3593" width="13.140625" style="2" customWidth="1"/>
    <col min="3594" max="3594" width="35.140625" style="2" customWidth="1"/>
    <col min="3595" max="3595" width="9.140625" style="2"/>
    <col min="3596" max="3596" width="11.28515625" style="2" customWidth="1"/>
    <col min="3597" max="3597" width="12.7109375" style="2" bestFit="1" customWidth="1"/>
    <col min="3598" max="3598" width="14.140625" style="2" customWidth="1"/>
    <col min="3599" max="3599" width="11.42578125" style="2" customWidth="1"/>
    <col min="3600" max="3840" width="9.140625" style="2"/>
    <col min="3841" max="3841" width="8.140625" style="2" customWidth="1"/>
    <col min="3842" max="3842" width="7.7109375" style="2" customWidth="1"/>
    <col min="3843" max="3843" width="6.7109375" style="2" customWidth="1"/>
    <col min="3844" max="3844" width="31.85546875" style="2" customWidth="1"/>
    <col min="3845" max="3845" width="15.140625" style="2" customWidth="1"/>
    <col min="3846" max="3846" width="13.28515625" style="2" customWidth="1"/>
    <col min="3847" max="3847" width="14.42578125" style="2" customWidth="1"/>
    <col min="3848" max="3848" width="13.7109375" style="2" customWidth="1"/>
    <col min="3849" max="3849" width="13.140625" style="2" customWidth="1"/>
    <col min="3850" max="3850" width="35.140625" style="2" customWidth="1"/>
    <col min="3851" max="3851" width="9.140625" style="2"/>
    <col min="3852" max="3852" width="11.28515625" style="2" customWidth="1"/>
    <col min="3853" max="3853" width="12.7109375" style="2" bestFit="1" customWidth="1"/>
    <col min="3854" max="3854" width="14.140625" style="2" customWidth="1"/>
    <col min="3855" max="3855" width="11.42578125" style="2" customWidth="1"/>
    <col min="3856" max="4096" width="9.140625" style="2"/>
    <col min="4097" max="4097" width="8.140625" style="2" customWidth="1"/>
    <col min="4098" max="4098" width="7.7109375" style="2" customWidth="1"/>
    <col min="4099" max="4099" width="6.7109375" style="2" customWidth="1"/>
    <col min="4100" max="4100" width="31.85546875" style="2" customWidth="1"/>
    <col min="4101" max="4101" width="15.140625" style="2" customWidth="1"/>
    <col min="4102" max="4102" width="13.28515625" style="2" customWidth="1"/>
    <col min="4103" max="4103" width="14.42578125" style="2" customWidth="1"/>
    <col min="4104" max="4104" width="13.7109375" style="2" customWidth="1"/>
    <col min="4105" max="4105" width="13.140625" style="2" customWidth="1"/>
    <col min="4106" max="4106" width="35.140625" style="2" customWidth="1"/>
    <col min="4107" max="4107" width="9.140625" style="2"/>
    <col min="4108" max="4108" width="11.28515625" style="2" customWidth="1"/>
    <col min="4109" max="4109" width="12.7109375" style="2" bestFit="1" customWidth="1"/>
    <col min="4110" max="4110" width="14.140625" style="2" customWidth="1"/>
    <col min="4111" max="4111" width="11.42578125" style="2" customWidth="1"/>
    <col min="4112" max="4352" width="9.140625" style="2"/>
    <col min="4353" max="4353" width="8.140625" style="2" customWidth="1"/>
    <col min="4354" max="4354" width="7.7109375" style="2" customWidth="1"/>
    <col min="4355" max="4355" width="6.7109375" style="2" customWidth="1"/>
    <col min="4356" max="4356" width="31.85546875" style="2" customWidth="1"/>
    <col min="4357" max="4357" width="15.140625" style="2" customWidth="1"/>
    <col min="4358" max="4358" width="13.28515625" style="2" customWidth="1"/>
    <col min="4359" max="4359" width="14.42578125" style="2" customWidth="1"/>
    <col min="4360" max="4360" width="13.7109375" style="2" customWidth="1"/>
    <col min="4361" max="4361" width="13.140625" style="2" customWidth="1"/>
    <col min="4362" max="4362" width="35.140625" style="2" customWidth="1"/>
    <col min="4363" max="4363" width="9.140625" style="2"/>
    <col min="4364" max="4364" width="11.28515625" style="2" customWidth="1"/>
    <col min="4365" max="4365" width="12.7109375" style="2" bestFit="1" customWidth="1"/>
    <col min="4366" max="4366" width="14.140625" style="2" customWidth="1"/>
    <col min="4367" max="4367" width="11.42578125" style="2" customWidth="1"/>
    <col min="4368" max="4608" width="9.140625" style="2"/>
    <col min="4609" max="4609" width="8.140625" style="2" customWidth="1"/>
    <col min="4610" max="4610" width="7.7109375" style="2" customWidth="1"/>
    <col min="4611" max="4611" width="6.7109375" style="2" customWidth="1"/>
    <col min="4612" max="4612" width="31.85546875" style="2" customWidth="1"/>
    <col min="4613" max="4613" width="15.140625" style="2" customWidth="1"/>
    <col min="4614" max="4614" width="13.28515625" style="2" customWidth="1"/>
    <col min="4615" max="4615" width="14.42578125" style="2" customWidth="1"/>
    <col min="4616" max="4616" width="13.7109375" style="2" customWidth="1"/>
    <col min="4617" max="4617" width="13.140625" style="2" customWidth="1"/>
    <col min="4618" max="4618" width="35.140625" style="2" customWidth="1"/>
    <col min="4619" max="4619" width="9.140625" style="2"/>
    <col min="4620" max="4620" width="11.28515625" style="2" customWidth="1"/>
    <col min="4621" max="4621" width="12.7109375" style="2" bestFit="1" customWidth="1"/>
    <col min="4622" max="4622" width="14.140625" style="2" customWidth="1"/>
    <col min="4623" max="4623" width="11.42578125" style="2" customWidth="1"/>
    <col min="4624" max="4864" width="9.140625" style="2"/>
    <col min="4865" max="4865" width="8.140625" style="2" customWidth="1"/>
    <col min="4866" max="4866" width="7.7109375" style="2" customWidth="1"/>
    <col min="4867" max="4867" width="6.7109375" style="2" customWidth="1"/>
    <col min="4868" max="4868" width="31.85546875" style="2" customWidth="1"/>
    <col min="4869" max="4869" width="15.140625" style="2" customWidth="1"/>
    <col min="4870" max="4870" width="13.28515625" style="2" customWidth="1"/>
    <col min="4871" max="4871" width="14.42578125" style="2" customWidth="1"/>
    <col min="4872" max="4872" width="13.7109375" style="2" customWidth="1"/>
    <col min="4873" max="4873" width="13.140625" style="2" customWidth="1"/>
    <col min="4874" max="4874" width="35.140625" style="2" customWidth="1"/>
    <col min="4875" max="4875" width="9.140625" style="2"/>
    <col min="4876" max="4876" width="11.28515625" style="2" customWidth="1"/>
    <col min="4877" max="4877" width="12.7109375" style="2" bestFit="1" customWidth="1"/>
    <col min="4878" max="4878" width="14.140625" style="2" customWidth="1"/>
    <col min="4879" max="4879" width="11.42578125" style="2" customWidth="1"/>
    <col min="4880" max="5120" width="9.140625" style="2"/>
    <col min="5121" max="5121" width="8.140625" style="2" customWidth="1"/>
    <col min="5122" max="5122" width="7.7109375" style="2" customWidth="1"/>
    <col min="5123" max="5123" width="6.7109375" style="2" customWidth="1"/>
    <col min="5124" max="5124" width="31.85546875" style="2" customWidth="1"/>
    <col min="5125" max="5125" width="15.140625" style="2" customWidth="1"/>
    <col min="5126" max="5126" width="13.28515625" style="2" customWidth="1"/>
    <col min="5127" max="5127" width="14.42578125" style="2" customWidth="1"/>
    <col min="5128" max="5128" width="13.7109375" style="2" customWidth="1"/>
    <col min="5129" max="5129" width="13.140625" style="2" customWidth="1"/>
    <col min="5130" max="5130" width="35.140625" style="2" customWidth="1"/>
    <col min="5131" max="5131" width="9.140625" style="2"/>
    <col min="5132" max="5132" width="11.28515625" style="2" customWidth="1"/>
    <col min="5133" max="5133" width="12.7109375" style="2" bestFit="1" customWidth="1"/>
    <col min="5134" max="5134" width="14.140625" style="2" customWidth="1"/>
    <col min="5135" max="5135" width="11.42578125" style="2" customWidth="1"/>
    <col min="5136" max="5376" width="9.140625" style="2"/>
    <col min="5377" max="5377" width="8.140625" style="2" customWidth="1"/>
    <col min="5378" max="5378" width="7.7109375" style="2" customWidth="1"/>
    <col min="5379" max="5379" width="6.7109375" style="2" customWidth="1"/>
    <col min="5380" max="5380" width="31.85546875" style="2" customWidth="1"/>
    <col min="5381" max="5381" width="15.140625" style="2" customWidth="1"/>
    <col min="5382" max="5382" width="13.28515625" style="2" customWidth="1"/>
    <col min="5383" max="5383" width="14.42578125" style="2" customWidth="1"/>
    <col min="5384" max="5384" width="13.7109375" style="2" customWidth="1"/>
    <col min="5385" max="5385" width="13.140625" style="2" customWidth="1"/>
    <col min="5386" max="5386" width="35.140625" style="2" customWidth="1"/>
    <col min="5387" max="5387" width="9.140625" style="2"/>
    <col min="5388" max="5388" width="11.28515625" style="2" customWidth="1"/>
    <col min="5389" max="5389" width="12.7109375" style="2" bestFit="1" customWidth="1"/>
    <col min="5390" max="5390" width="14.140625" style="2" customWidth="1"/>
    <col min="5391" max="5391" width="11.42578125" style="2" customWidth="1"/>
    <col min="5392" max="5632" width="9.140625" style="2"/>
    <col min="5633" max="5633" width="8.140625" style="2" customWidth="1"/>
    <col min="5634" max="5634" width="7.7109375" style="2" customWidth="1"/>
    <col min="5635" max="5635" width="6.7109375" style="2" customWidth="1"/>
    <col min="5636" max="5636" width="31.85546875" style="2" customWidth="1"/>
    <col min="5637" max="5637" width="15.140625" style="2" customWidth="1"/>
    <col min="5638" max="5638" width="13.28515625" style="2" customWidth="1"/>
    <col min="5639" max="5639" width="14.42578125" style="2" customWidth="1"/>
    <col min="5640" max="5640" width="13.7109375" style="2" customWidth="1"/>
    <col min="5641" max="5641" width="13.140625" style="2" customWidth="1"/>
    <col min="5642" max="5642" width="35.140625" style="2" customWidth="1"/>
    <col min="5643" max="5643" width="9.140625" style="2"/>
    <col min="5644" max="5644" width="11.28515625" style="2" customWidth="1"/>
    <col min="5645" max="5645" width="12.7109375" style="2" bestFit="1" customWidth="1"/>
    <col min="5646" max="5646" width="14.140625" style="2" customWidth="1"/>
    <col min="5647" max="5647" width="11.42578125" style="2" customWidth="1"/>
    <col min="5648" max="5888" width="9.140625" style="2"/>
    <col min="5889" max="5889" width="8.140625" style="2" customWidth="1"/>
    <col min="5890" max="5890" width="7.7109375" style="2" customWidth="1"/>
    <col min="5891" max="5891" width="6.7109375" style="2" customWidth="1"/>
    <col min="5892" max="5892" width="31.85546875" style="2" customWidth="1"/>
    <col min="5893" max="5893" width="15.140625" style="2" customWidth="1"/>
    <col min="5894" max="5894" width="13.28515625" style="2" customWidth="1"/>
    <col min="5895" max="5895" width="14.42578125" style="2" customWidth="1"/>
    <col min="5896" max="5896" width="13.7109375" style="2" customWidth="1"/>
    <col min="5897" max="5897" width="13.140625" style="2" customWidth="1"/>
    <col min="5898" max="5898" width="35.140625" style="2" customWidth="1"/>
    <col min="5899" max="5899" width="9.140625" style="2"/>
    <col min="5900" max="5900" width="11.28515625" style="2" customWidth="1"/>
    <col min="5901" max="5901" width="12.7109375" style="2" bestFit="1" customWidth="1"/>
    <col min="5902" max="5902" width="14.140625" style="2" customWidth="1"/>
    <col min="5903" max="5903" width="11.42578125" style="2" customWidth="1"/>
    <col min="5904" max="6144" width="9.140625" style="2"/>
    <col min="6145" max="6145" width="8.140625" style="2" customWidth="1"/>
    <col min="6146" max="6146" width="7.7109375" style="2" customWidth="1"/>
    <col min="6147" max="6147" width="6.7109375" style="2" customWidth="1"/>
    <col min="6148" max="6148" width="31.85546875" style="2" customWidth="1"/>
    <col min="6149" max="6149" width="15.140625" style="2" customWidth="1"/>
    <col min="6150" max="6150" width="13.28515625" style="2" customWidth="1"/>
    <col min="6151" max="6151" width="14.42578125" style="2" customWidth="1"/>
    <col min="6152" max="6152" width="13.7109375" style="2" customWidth="1"/>
    <col min="6153" max="6153" width="13.140625" style="2" customWidth="1"/>
    <col min="6154" max="6154" width="35.140625" style="2" customWidth="1"/>
    <col min="6155" max="6155" width="9.140625" style="2"/>
    <col min="6156" max="6156" width="11.28515625" style="2" customWidth="1"/>
    <col min="6157" max="6157" width="12.7109375" style="2" bestFit="1" customWidth="1"/>
    <col min="6158" max="6158" width="14.140625" style="2" customWidth="1"/>
    <col min="6159" max="6159" width="11.42578125" style="2" customWidth="1"/>
    <col min="6160" max="6400" width="9.140625" style="2"/>
    <col min="6401" max="6401" width="8.140625" style="2" customWidth="1"/>
    <col min="6402" max="6402" width="7.7109375" style="2" customWidth="1"/>
    <col min="6403" max="6403" width="6.7109375" style="2" customWidth="1"/>
    <col min="6404" max="6404" width="31.85546875" style="2" customWidth="1"/>
    <col min="6405" max="6405" width="15.140625" style="2" customWidth="1"/>
    <col min="6406" max="6406" width="13.28515625" style="2" customWidth="1"/>
    <col min="6407" max="6407" width="14.42578125" style="2" customWidth="1"/>
    <col min="6408" max="6408" width="13.7109375" style="2" customWidth="1"/>
    <col min="6409" max="6409" width="13.140625" style="2" customWidth="1"/>
    <col min="6410" max="6410" width="35.140625" style="2" customWidth="1"/>
    <col min="6411" max="6411" width="9.140625" style="2"/>
    <col min="6412" max="6412" width="11.28515625" style="2" customWidth="1"/>
    <col min="6413" max="6413" width="12.7109375" style="2" bestFit="1" customWidth="1"/>
    <col min="6414" max="6414" width="14.140625" style="2" customWidth="1"/>
    <col min="6415" max="6415" width="11.42578125" style="2" customWidth="1"/>
    <col min="6416" max="6656" width="9.140625" style="2"/>
    <col min="6657" max="6657" width="8.140625" style="2" customWidth="1"/>
    <col min="6658" max="6658" width="7.7109375" style="2" customWidth="1"/>
    <col min="6659" max="6659" width="6.7109375" style="2" customWidth="1"/>
    <col min="6660" max="6660" width="31.85546875" style="2" customWidth="1"/>
    <col min="6661" max="6661" width="15.140625" style="2" customWidth="1"/>
    <col min="6662" max="6662" width="13.28515625" style="2" customWidth="1"/>
    <col min="6663" max="6663" width="14.42578125" style="2" customWidth="1"/>
    <col min="6664" max="6664" width="13.7109375" style="2" customWidth="1"/>
    <col min="6665" max="6665" width="13.140625" style="2" customWidth="1"/>
    <col min="6666" max="6666" width="35.140625" style="2" customWidth="1"/>
    <col min="6667" max="6667" width="9.140625" style="2"/>
    <col min="6668" max="6668" width="11.28515625" style="2" customWidth="1"/>
    <col min="6669" max="6669" width="12.7109375" style="2" bestFit="1" customWidth="1"/>
    <col min="6670" max="6670" width="14.140625" style="2" customWidth="1"/>
    <col min="6671" max="6671" width="11.42578125" style="2" customWidth="1"/>
    <col min="6672" max="6912" width="9.140625" style="2"/>
    <col min="6913" max="6913" width="8.140625" style="2" customWidth="1"/>
    <col min="6914" max="6914" width="7.7109375" style="2" customWidth="1"/>
    <col min="6915" max="6915" width="6.7109375" style="2" customWidth="1"/>
    <col min="6916" max="6916" width="31.85546875" style="2" customWidth="1"/>
    <col min="6917" max="6917" width="15.140625" style="2" customWidth="1"/>
    <col min="6918" max="6918" width="13.28515625" style="2" customWidth="1"/>
    <col min="6919" max="6919" width="14.42578125" style="2" customWidth="1"/>
    <col min="6920" max="6920" width="13.7109375" style="2" customWidth="1"/>
    <col min="6921" max="6921" width="13.140625" style="2" customWidth="1"/>
    <col min="6922" max="6922" width="35.140625" style="2" customWidth="1"/>
    <col min="6923" max="6923" width="9.140625" style="2"/>
    <col min="6924" max="6924" width="11.28515625" style="2" customWidth="1"/>
    <col min="6925" max="6925" width="12.7109375" style="2" bestFit="1" customWidth="1"/>
    <col min="6926" max="6926" width="14.140625" style="2" customWidth="1"/>
    <col min="6927" max="6927" width="11.42578125" style="2" customWidth="1"/>
    <col min="6928" max="7168" width="9.140625" style="2"/>
    <col min="7169" max="7169" width="8.140625" style="2" customWidth="1"/>
    <col min="7170" max="7170" width="7.7109375" style="2" customWidth="1"/>
    <col min="7171" max="7171" width="6.7109375" style="2" customWidth="1"/>
    <col min="7172" max="7172" width="31.85546875" style="2" customWidth="1"/>
    <col min="7173" max="7173" width="15.140625" style="2" customWidth="1"/>
    <col min="7174" max="7174" width="13.28515625" style="2" customWidth="1"/>
    <col min="7175" max="7175" width="14.42578125" style="2" customWidth="1"/>
    <col min="7176" max="7176" width="13.7109375" style="2" customWidth="1"/>
    <col min="7177" max="7177" width="13.140625" style="2" customWidth="1"/>
    <col min="7178" max="7178" width="35.140625" style="2" customWidth="1"/>
    <col min="7179" max="7179" width="9.140625" style="2"/>
    <col min="7180" max="7180" width="11.28515625" style="2" customWidth="1"/>
    <col min="7181" max="7181" width="12.7109375" style="2" bestFit="1" customWidth="1"/>
    <col min="7182" max="7182" width="14.140625" style="2" customWidth="1"/>
    <col min="7183" max="7183" width="11.42578125" style="2" customWidth="1"/>
    <col min="7184" max="7424" width="9.140625" style="2"/>
    <col min="7425" max="7425" width="8.140625" style="2" customWidth="1"/>
    <col min="7426" max="7426" width="7.7109375" style="2" customWidth="1"/>
    <col min="7427" max="7427" width="6.7109375" style="2" customWidth="1"/>
    <col min="7428" max="7428" width="31.85546875" style="2" customWidth="1"/>
    <col min="7429" max="7429" width="15.140625" style="2" customWidth="1"/>
    <col min="7430" max="7430" width="13.28515625" style="2" customWidth="1"/>
    <col min="7431" max="7431" width="14.42578125" style="2" customWidth="1"/>
    <col min="7432" max="7432" width="13.7109375" style="2" customWidth="1"/>
    <col min="7433" max="7433" width="13.140625" style="2" customWidth="1"/>
    <col min="7434" max="7434" width="35.140625" style="2" customWidth="1"/>
    <col min="7435" max="7435" width="9.140625" style="2"/>
    <col min="7436" max="7436" width="11.28515625" style="2" customWidth="1"/>
    <col min="7437" max="7437" width="12.7109375" style="2" bestFit="1" customWidth="1"/>
    <col min="7438" max="7438" width="14.140625" style="2" customWidth="1"/>
    <col min="7439" max="7439" width="11.42578125" style="2" customWidth="1"/>
    <col min="7440" max="7680" width="9.140625" style="2"/>
    <col min="7681" max="7681" width="8.140625" style="2" customWidth="1"/>
    <col min="7682" max="7682" width="7.7109375" style="2" customWidth="1"/>
    <col min="7683" max="7683" width="6.7109375" style="2" customWidth="1"/>
    <col min="7684" max="7684" width="31.85546875" style="2" customWidth="1"/>
    <col min="7685" max="7685" width="15.140625" style="2" customWidth="1"/>
    <col min="7686" max="7686" width="13.28515625" style="2" customWidth="1"/>
    <col min="7687" max="7687" width="14.42578125" style="2" customWidth="1"/>
    <col min="7688" max="7688" width="13.7109375" style="2" customWidth="1"/>
    <col min="7689" max="7689" width="13.140625" style="2" customWidth="1"/>
    <col min="7690" max="7690" width="35.140625" style="2" customWidth="1"/>
    <col min="7691" max="7691" width="9.140625" style="2"/>
    <col min="7692" max="7692" width="11.28515625" style="2" customWidth="1"/>
    <col min="7693" max="7693" width="12.7109375" style="2" bestFit="1" customWidth="1"/>
    <col min="7694" max="7694" width="14.140625" style="2" customWidth="1"/>
    <col min="7695" max="7695" width="11.42578125" style="2" customWidth="1"/>
    <col min="7696" max="7936" width="9.140625" style="2"/>
    <col min="7937" max="7937" width="8.140625" style="2" customWidth="1"/>
    <col min="7938" max="7938" width="7.7109375" style="2" customWidth="1"/>
    <col min="7939" max="7939" width="6.7109375" style="2" customWidth="1"/>
    <col min="7940" max="7940" width="31.85546875" style="2" customWidth="1"/>
    <col min="7941" max="7941" width="15.140625" style="2" customWidth="1"/>
    <col min="7942" max="7942" width="13.28515625" style="2" customWidth="1"/>
    <col min="7943" max="7943" width="14.42578125" style="2" customWidth="1"/>
    <col min="7944" max="7944" width="13.7109375" style="2" customWidth="1"/>
    <col min="7945" max="7945" width="13.140625" style="2" customWidth="1"/>
    <col min="7946" max="7946" width="35.140625" style="2" customWidth="1"/>
    <col min="7947" max="7947" width="9.140625" style="2"/>
    <col min="7948" max="7948" width="11.28515625" style="2" customWidth="1"/>
    <col min="7949" max="7949" width="12.7109375" style="2" bestFit="1" customWidth="1"/>
    <col min="7950" max="7950" width="14.140625" style="2" customWidth="1"/>
    <col min="7951" max="7951" width="11.42578125" style="2" customWidth="1"/>
    <col min="7952" max="8192" width="9.140625" style="2"/>
    <col min="8193" max="8193" width="8.140625" style="2" customWidth="1"/>
    <col min="8194" max="8194" width="7.7109375" style="2" customWidth="1"/>
    <col min="8195" max="8195" width="6.7109375" style="2" customWidth="1"/>
    <col min="8196" max="8196" width="31.85546875" style="2" customWidth="1"/>
    <col min="8197" max="8197" width="15.140625" style="2" customWidth="1"/>
    <col min="8198" max="8198" width="13.28515625" style="2" customWidth="1"/>
    <col min="8199" max="8199" width="14.42578125" style="2" customWidth="1"/>
    <col min="8200" max="8200" width="13.7109375" style="2" customWidth="1"/>
    <col min="8201" max="8201" width="13.140625" style="2" customWidth="1"/>
    <col min="8202" max="8202" width="35.140625" style="2" customWidth="1"/>
    <col min="8203" max="8203" width="9.140625" style="2"/>
    <col min="8204" max="8204" width="11.28515625" style="2" customWidth="1"/>
    <col min="8205" max="8205" width="12.7109375" style="2" bestFit="1" customWidth="1"/>
    <col min="8206" max="8206" width="14.140625" style="2" customWidth="1"/>
    <col min="8207" max="8207" width="11.42578125" style="2" customWidth="1"/>
    <col min="8208" max="8448" width="9.140625" style="2"/>
    <col min="8449" max="8449" width="8.140625" style="2" customWidth="1"/>
    <col min="8450" max="8450" width="7.7109375" style="2" customWidth="1"/>
    <col min="8451" max="8451" width="6.7109375" style="2" customWidth="1"/>
    <col min="8452" max="8452" width="31.85546875" style="2" customWidth="1"/>
    <col min="8453" max="8453" width="15.140625" style="2" customWidth="1"/>
    <col min="8454" max="8454" width="13.28515625" style="2" customWidth="1"/>
    <col min="8455" max="8455" width="14.42578125" style="2" customWidth="1"/>
    <col min="8456" max="8456" width="13.7109375" style="2" customWidth="1"/>
    <col min="8457" max="8457" width="13.140625" style="2" customWidth="1"/>
    <col min="8458" max="8458" width="35.140625" style="2" customWidth="1"/>
    <col min="8459" max="8459" width="9.140625" style="2"/>
    <col min="8460" max="8460" width="11.28515625" style="2" customWidth="1"/>
    <col min="8461" max="8461" width="12.7109375" style="2" bestFit="1" customWidth="1"/>
    <col min="8462" max="8462" width="14.140625" style="2" customWidth="1"/>
    <col min="8463" max="8463" width="11.42578125" style="2" customWidth="1"/>
    <col min="8464" max="8704" width="9.140625" style="2"/>
    <col min="8705" max="8705" width="8.140625" style="2" customWidth="1"/>
    <col min="8706" max="8706" width="7.7109375" style="2" customWidth="1"/>
    <col min="8707" max="8707" width="6.7109375" style="2" customWidth="1"/>
    <col min="8708" max="8708" width="31.85546875" style="2" customWidth="1"/>
    <col min="8709" max="8709" width="15.140625" style="2" customWidth="1"/>
    <col min="8710" max="8710" width="13.28515625" style="2" customWidth="1"/>
    <col min="8711" max="8711" width="14.42578125" style="2" customWidth="1"/>
    <col min="8712" max="8712" width="13.7109375" style="2" customWidth="1"/>
    <col min="8713" max="8713" width="13.140625" style="2" customWidth="1"/>
    <col min="8714" max="8714" width="35.140625" style="2" customWidth="1"/>
    <col min="8715" max="8715" width="9.140625" style="2"/>
    <col min="8716" max="8716" width="11.28515625" style="2" customWidth="1"/>
    <col min="8717" max="8717" width="12.7109375" style="2" bestFit="1" customWidth="1"/>
    <col min="8718" max="8718" width="14.140625" style="2" customWidth="1"/>
    <col min="8719" max="8719" width="11.42578125" style="2" customWidth="1"/>
    <col min="8720" max="8960" width="9.140625" style="2"/>
    <col min="8961" max="8961" width="8.140625" style="2" customWidth="1"/>
    <col min="8962" max="8962" width="7.7109375" style="2" customWidth="1"/>
    <col min="8963" max="8963" width="6.7109375" style="2" customWidth="1"/>
    <col min="8964" max="8964" width="31.85546875" style="2" customWidth="1"/>
    <col min="8965" max="8965" width="15.140625" style="2" customWidth="1"/>
    <col min="8966" max="8966" width="13.28515625" style="2" customWidth="1"/>
    <col min="8967" max="8967" width="14.42578125" style="2" customWidth="1"/>
    <col min="8968" max="8968" width="13.7109375" style="2" customWidth="1"/>
    <col min="8969" max="8969" width="13.140625" style="2" customWidth="1"/>
    <col min="8970" max="8970" width="35.140625" style="2" customWidth="1"/>
    <col min="8971" max="8971" width="9.140625" style="2"/>
    <col min="8972" max="8972" width="11.28515625" style="2" customWidth="1"/>
    <col min="8973" max="8973" width="12.7109375" style="2" bestFit="1" customWidth="1"/>
    <col min="8974" max="8974" width="14.140625" style="2" customWidth="1"/>
    <col min="8975" max="8975" width="11.42578125" style="2" customWidth="1"/>
    <col min="8976" max="9216" width="9.140625" style="2"/>
    <col min="9217" max="9217" width="8.140625" style="2" customWidth="1"/>
    <col min="9218" max="9218" width="7.7109375" style="2" customWidth="1"/>
    <col min="9219" max="9219" width="6.7109375" style="2" customWidth="1"/>
    <col min="9220" max="9220" width="31.85546875" style="2" customWidth="1"/>
    <col min="9221" max="9221" width="15.140625" style="2" customWidth="1"/>
    <col min="9222" max="9222" width="13.28515625" style="2" customWidth="1"/>
    <col min="9223" max="9223" width="14.42578125" style="2" customWidth="1"/>
    <col min="9224" max="9224" width="13.7109375" style="2" customWidth="1"/>
    <col min="9225" max="9225" width="13.140625" style="2" customWidth="1"/>
    <col min="9226" max="9226" width="35.140625" style="2" customWidth="1"/>
    <col min="9227" max="9227" width="9.140625" style="2"/>
    <col min="9228" max="9228" width="11.28515625" style="2" customWidth="1"/>
    <col min="9229" max="9229" width="12.7109375" style="2" bestFit="1" customWidth="1"/>
    <col min="9230" max="9230" width="14.140625" style="2" customWidth="1"/>
    <col min="9231" max="9231" width="11.42578125" style="2" customWidth="1"/>
    <col min="9232" max="9472" width="9.140625" style="2"/>
    <col min="9473" max="9473" width="8.140625" style="2" customWidth="1"/>
    <col min="9474" max="9474" width="7.7109375" style="2" customWidth="1"/>
    <col min="9475" max="9475" width="6.7109375" style="2" customWidth="1"/>
    <col min="9476" max="9476" width="31.85546875" style="2" customWidth="1"/>
    <col min="9477" max="9477" width="15.140625" style="2" customWidth="1"/>
    <col min="9478" max="9478" width="13.28515625" style="2" customWidth="1"/>
    <col min="9479" max="9479" width="14.42578125" style="2" customWidth="1"/>
    <col min="9480" max="9480" width="13.7109375" style="2" customWidth="1"/>
    <col min="9481" max="9481" width="13.140625" style="2" customWidth="1"/>
    <col min="9482" max="9482" width="35.140625" style="2" customWidth="1"/>
    <col min="9483" max="9483" width="9.140625" style="2"/>
    <col min="9484" max="9484" width="11.28515625" style="2" customWidth="1"/>
    <col min="9485" max="9485" width="12.7109375" style="2" bestFit="1" customWidth="1"/>
    <col min="9486" max="9486" width="14.140625" style="2" customWidth="1"/>
    <col min="9487" max="9487" width="11.42578125" style="2" customWidth="1"/>
    <col min="9488" max="9728" width="9.140625" style="2"/>
    <col min="9729" max="9729" width="8.140625" style="2" customWidth="1"/>
    <col min="9730" max="9730" width="7.7109375" style="2" customWidth="1"/>
    <col min="9731" max="9731" width="6.7109375" style="2" customWidth="1"/>
    <col min="9732" max="9732" width="31.85546875" style="2" customWidth="1"/>
    <col min="9733" max="9733" width="15.140625" style="2" customWidth="1"/>
    <col min="9734" max="9734" width="13.28515625" style="2" customWidth="1"/>
    <col min="9735" max="9735" width="14.42578125" style="2" customWidth="1"/>
    <col min="9736" max="9736" width="13.7109375" style="2" customWidth="1"/>
    <col min="9737" max="9737" width="13.140625" style="2" customWidth="1"/>
    <col min="9738" max="9738" width="35.140625" style="2" customWidth="1"/>
    <col min="9739" max="9739" width="9.140625" style="2"/>
    <col min="9740" max="9740" width="11.28515625" style="2" customWidth="1"/>
    <col min="9741" max="9741" width="12.7109375" style="2" bestFit="1" customWidth="1"/>
    <col min="9742" max="9742" width="14.140625" style="2" customWidth="1"/>
    <col min="9743" max="9743" width="11.42578125" style="2" customWidth="1"/>
    <col min="9744" max="9984" width="9.140625" style="2"/>
    <col min="9985" max="9985" width="8.140625" style="2" customWidth="1"/>
    <col min="9986" max="9986" width="7.7109375" style="2" customWidth="1"/>
    <col min="9987" max="9987" width="6.7109375" style="2" customWidth="1"/>
    <col min="9988" max="9988" width="31.85546875" style="2" customWidth="1"/>
    <col min="9989" max="9989" width="15.140625" style="2" customWidth="1"/>
    <col min="9990" max="9990" width="13.28515625" style="2" customWidth="1"/>
    <col min="9991" max="9991" width="14.42578125" style="2" customWidth="1"/>
    <col min="9992" max="9992" width="13.7109375" style="2" customWidth="1"/>
    <col min="9993" max="9993" width="13.140625" style="2" customWidth="1"/>
    <col min="9994" max="9994" width="35.140625" style="2" customWidth="1"/>
    <col min="9995" max="9995" width="9.140625" style="2"/>
    <col min="9996" max="9996" width="11.28515625" style="2" customWidth="1"/>
    <col min="9997" max="9997" width="12.7109375" style="2" bestFit="1" customWidth="1"/>
    <col min="9998" max="9998" width="14.140625" style="2" customWidth="1"/>
    <col min="9999" max="9999" width="11.42578125" style="2" customWidth="1"/>
    <col min="10000" max="10240" width="9.140625" style="2"/>
    <col min="10241" max="10241" width="8.140625" style="2" customWidth="1"/>
    <col min="10242" max="10242" width="7.7109375" style="2" customWidth="1"/>
    <col min="10243" max="10243" width="6.7109375" style="2" customWidth="1"/>
    <col min="10244" max="10244" width="31.85546875" style="2" customWidth="1"/>
    <col min="10245" max="10245" width="15.140625" style="2" customWidth="1"/>
    <col min="10246" max="10246" width="13.28515625" style="2" customWidth="1"/>
    <col min="10247" max="10247" width="14.42578125" style="2" customWidth="1"/>
    <col min="10248" max="10248" width="13.7109375" style="2" customWidth="1"/>
    <col min="10249" max="10249" width="13.140625" style="2" customWidth="1"/>
    <col min="10250" max="10250" width="35.140625" style="2" customWidth="1"/>
    <col min="10251" max="10251" width="9.140625" style="2"/>
    <col min="10252" max="10252" width="11.28515625" style="2" customWidth="1"/>
    <col min="10253" max="10253" width="12.7109375" style="2" bestFit="1" customWidth="1"/>
    <col min="10254" max="10254" width="14.140625" style="2" customWidth="1"/>
    <col min="10255" max="10255" width="11.42578125" style="2" customWidth="1"/>
    <col min="10256" max="10496" width="9.140625" style="2"/>
    <col min="10497" max="10497" width="8.140625" style="2" customWidth="1"/>
    <col min="10498" max="10498" width="7.7109375" style="2" customWidth="1"/>
    <col min="10499" max="10499" width="6.7109375" style="2" customWidth="1"/>
    <col min="10500" max="10500" width="31.85546875" style="2" customWidth="1"/>
    <col min="10501" max="10501" width="15.140625" style="2" customWidth="1"/>
    <col min="10502" max="10502" width="13.28515625" style="2" customWidth="1"/>
    <col min="10503" max="10503" width="14.42578125" style="2" customWidth="1"/>
    <col min="10504" max="10504" width="13.7109375" style="2" customWidth="1"/>
    <col min="10505" max="10505" width="13.140625" style="2" customWidth="1"/>
    <col min="10506" max="10506" width="35.140625" style="2" customWidth="1"/>
    <col min="10507" max="10507" width="9.140625" style="2"/>
    <col min="10508" max="10508" width="11.28515625" style="2" customWidth="1"/>
    <col min="10509" max="10509" width="12.7109375" style="2" bestFit="1" customWidth="1"/>
    <col min="10510" max="10510" width="14.140625" style="2" customWidth="1"/>
    <col min="10511" max="10511" width="11.42578125" style="2" customWidth="1"/>
    <col min="10512" max="10752" width="9.140625" style="2"/>
    <col min="10753" max="10753" width="8.140625" style="2" customWidth="1"/>
    <col min="10754" max="10754" width="7.7109375" style="2" customWidth="1"/>
    <col min="10755" max="10755" width="6.7109375" style="2" customWidth="1"/>
    <col min="10756" max="10756" width="31.85546875" style="2" customWidth="1"/>
    <col min="10757" max="10757" width="15.140625" style="2" customWidth="1"/>
    <col min="10758" max="10758" width="13.28515625" style="2" customWidth="1"/>
    <col min="10759" max="10759" width="14.42578125" style="2" customWidth="1"/>
    <col min="10760" max="10760" width="13.7109375" style="2" customWidth="1"/>
    <col min="10761" max="10761" width="13.140625" style="2" customWidth="1"/>
    <col min="10762" max="10762" width="35.140625" style="2" customWidth="1"/>
    <col min="10763" max="10763" width="9.140625" style="2"/>
    <col min="10764" max="10764" width="11.28515625" style="2" customWidth="1"/>
    <col min="10765" max="10765" width="12.7109375" style="2" bestFit="1" customWidth="1"/>
    <col min="10766" max="10766" width="14.140625" style="2" customWidth="1"/>
    <col min="10767" max="10767" width="11.42578125" style="2" customWidth="1"/>
    <col min="10768" max="11008" width="9.140625" style="2"/>
    <col min="11009" max="11009" width="8.140625" style="2" customWidth="1"/>
    <col min="11010" max="11010" width="7.7109375" style="2" customWidth="1"/>
    <col min="11011" max="11011" width="6.7109375" style="2" customWidth="1"/>
    <col min="11012" max="11012" width="31.85546875" style="2" customWidth="1"/>
    <col min="11013" max="11013" width="15.140625" style="2" customWidth="1"/>
    <col min="11014" max="11014" width="13.28515625" style="2" customWidth="1"/>
    <col min="11015" max="11015" width="14.42578125" style="2" customWidth="1"/>
    <col min="11016" max="11016" width="13.7109375" style="2" customWidth="1"/>
    <col min="11017" max="11017" width="13.140625" style="2" customWidth="1"/>
    <col min="11018" max="11018" width="35.140625" style="2" customWidth="1"/>
    <col min="11019" max="11019" width="9.140625" style="2"/>
    <col min="11020" max="11020" width="11.28515625" style="2" customWidth="1"/>
    <col min="11021" max="11021" width="12.7109375" style="2" bestFit="1" customWidth="1"/>
    <col min="11022" max="11022" width="14.140625" style="2" customWidth="1"/>
    <col min="11023" max="11023" width="11.42578125" style="2" customWidth="1"/>
    <col min="11024" max="11264" width="9.140625" style="2"/>
    <col min="11265" max="11265" width="8.140625" style="2" customWidth="1"/>
    <col min="11266" max="11266" width="7.7109375" style="2" customWidth="1"/>
    <col min="11267" max="11267" width="6.7109375" style="2" customWidth="1"/>
    <col min="11268" max="11268" width="31.85546875" style="2" customWidth="1"/>
    <col min="11269" max="11269" width="15.140625" style="2" customWidth="1"/>
    <col min="11270" max="11270" width="13.28515625" style="2" customWidth="1"/>
    <col min="11271" max="11271" width="14.42578125" style="2" customWidth="1"/>
    <col min="11272" max="11272" width="13.7109375" style="2" customWidth="1"/>
    <col min="11273" max="11273" width="13.140625" style="2" customWidth="1"/>
    <col min="11274" max="11274" width="35.140625" style="2" customWidth="1"/>
    <col min="11275" max="11275" width="9.140625" style="2"/>
    <col min="11276" max="11276" width="11.28515625" style="2" customWidth="1"/>
    <col min="11277" max="11277" width="12.7109375" style="2" bestFit="1" customWidth="1"/>
    <col min="11278" max="11278" width="14.140625" style="2" customWidth="1"/>
    <col min="11279" max="11279" width="11.42578125" style="2" customWidth="1"/>
    <col min="11280" max="11520" width="9.140625" style="2"/>
    <col min="11521" max="11521" width="8.140625" style="2" customWidth="1"/>
    <col min="11522" max="11522" width="7.7109375" style="2" customWidth="1"/>
    <col min="11523" max="11523" width="6.7109375" style="2" customWidth="1"/>
    <col min="11524" max="11524" width="31.85546875" style="2" customWidth="1"/>
    <col min="11525" max="11525" width="15.140625" style="2" customWidth="1"/>
    <col min="11526" max="11526" width="13.28515625" style="2" customWidth="1"/>
    <col min="11527" max="11527" width="14.42578125" style="2" customWidth="1"/>
    <col min="11528" max="11528" width="13.7109375" style="2" customWidth="1"/>
    <col min="11529" max="11529" width="13.140625" style="2" customWidth="1"/>
    <col min="11530" max="11530" width="35.140625" style="2" customWidth="1"/>
    <col min="11531" max="11531" width="9.140625" style="2"/>
    <col min="11532" max="11532" width="11.28515625" style="2" customWidth="1"/>
    <col min="11533" max="11533" width="12.7109375" style="2" bestFit="1" customWidth="1"/>
    <col min="11534" max="11534" width="14.140625" style="2" customWidth="1"/>
    <col min="11535" max="11535" width="11.42578125" style="2" customWidth="1"/>
    <col min="11536" max="11776" width="9.140625" style="2"/>
    <col min="11777" max="11777" width="8.140625" style="2" customWidth="1"/>
    <col min="11778" max="11778" width="7.7109375" style="2" customWidth="1"/>
    <col min="11779" max="11779" width="6.7109375" style="2" customWidth="1"/>
    <col min="11780" max="11780" width="31.85546875" style="2" customWidth="1"/>
    <col min="11781" max="11781" width="15.140625" style="2" customWidth="1"/>
    <col min="11782" max="11782" width="13.28515625" style="2" customWidth="1"/>
    <col min="11783" max="11783" width="14.42578125" style="2" customWidth="1"/>
    <col min="11784" max="11784" width="13.7109375" style="2" customWidth="1"/>
    <col min="11785" max="11785" width="13.140625" style="2" customWidth="1"/>
    <col min="11786" max="11786" width="35.140625" style="2" customWidth="1"/>
    <col min="11787" max="11787" width="9.140625" style="2"/>
    <col min="11788" max="11788" width="11.28515625" style="2" customWidth="1"/>
    <col min="11789" max="11789" width="12.7109375" style="2" bestFit="1" customWidth="1"/>
    <col min="11790" max="11790" width="14.140625" style="2" customWidth="1"/>
    <col min="11791" max="11791" width="11.42578125" style="2" customWidth="1"/>
    <col min="11792" max="12032" width="9.140625" style="2"/>
    <col min="12033" max="12033" width="8.140625" style="2" customWidth="1"/>
    <col min="12034" max="12034" width="7.7109375" style="2" customWidth="1"/>
    <col min="12035" max="12035" width="6.7109375" style="2" customWidth="1"/>
    <col min="12036" max="12036" width="31.85546875" style="2" customWidth="1"/>
    <col min="12037" max="12037" width="15.140625" style="2" customWidth="1"/>
    <col min="12038" max="12038" width="13.28515625" style="2" customWidth="1"/>
    <col min="12039" max="12039" width="14.42578125" style="2" customWidth="1"/>
    <col min="12040" max="12040" width="13.7109375" style="2" customWidth="1"/>
    <col min="12041" max="12041" width="13.140625" style="2" customWidth="1"/>
    <col min="12042" max="12042" width="35.140625" style="2" customWidth="1"/>
    <col min="12043" max="12043" width="9.140625" style="2"/>
    <col min="12044" max="12044" width="11.28515625" style="2" customWidth="1"/>
    <col min="12045" max="12045" width="12.7109375" style="2" bestFit="1" customWidth="1"/>
    <col min="12046" max="12046" width="14.140625" style="2" customWidth="1"/>
    <col min="12047" max="12047" width="11.42578125" style="2" customWidth="1"/>
    <col min="12048" max="12288" width="9.140625" style="2"/>
    <col min="12289" max="12289" width="8.140625" style="2" customWidth="1"/>
    <col min="12290" max="12290" width="7.7109375" style="2" customWidth="1"/>
    <col min="12291" max="12291" width="6.7109375" style="2" customWidth="1"/>
    <col min="12292" max="12292" width="31.85546875" style="2" customWidth="1"/>
    <col min="12293" max="12293" width="15.140625" style="2" customWidth="1"/>
    <col min="12294" max="12294" width="13.28515625" style="2" customWidth="1"/>
    <col min="12295" max="12295" width="14.42578125" style="2" customWidth="1"/>
    <col min="12296" max="12296" width="13.7109375" style="2" customWidth="1"/>
    <col min="12297" max="12297" width="13.140625" style="2" customWidth="1"/>
    <col min="12298" max="12298" width="35.140625" style="2" customWidth="1"/>
    <col min="12299" max="12299" width="9.140625" style="2"/>
    <col min="12300" max="12300" width="11.28515625" style="2" customWidth="1"/>
    <col min="12301" max="12301" width="12.7109375" style="2" bestFit="1" customWidth="1"/>
    <col min="12302" max="12302" width="14.140625" style="2" customWidth="1"/>
    <col min="12303" max="12303" width="11.42578125" style="2" customWidth="1"/>
    <col min="12304" max="12544" width="9.140625" style="2"/>
    <col min="12545" max="12545" width="8.140625" style="2" customWidth="1"/>
    <col min="12546" max="12546" width="7.7109375" style="2" customWidth="1"/>
    <col min="12547" max="12547" width="6.7109375" style="2" customWidth="1"/>
    <col min="12548" max="12548" width="31.85546875" style="2" customWidth="1"/>
    <col min="12549" max="12549" width="15.140625" style="2" customWidth="1"/>
    <col min="12550" max="12550" width="13.28515625" style="2" customWidth="1"/>
    <col min="12551" max="12551" width="14.42578125" style="2" customWidth="1"/>
    <col min="12552" max="12552" width="13.7109375" style="2" customWidth="1"/>
    <col min="12553" max="12553" width="13.140625" style="2" customWidth="1"/>
    <col min="12554" max="12554" width="35.140625" style="2" customWidth="1"/>
    <col min="12555" max="12555" width="9.140625" style="2"/>
    <col min="12556" max="12556" width="11.28515625" style="2" customWidth="1"/>
    <col min="12557" max="12557" width="12.7109375" style="2" bestFit="1" customWidth="1"/>
    <col min="12558" max="12558" width="14.140625" style="2" customWidth="1"/>
    <col min="12559" max="12559" width="11.42578125" style="2" customWidth="1"/>
    <col min="12560" max="12800" width="9.140625" style="2"/>
    <col min="12801" max="12801" width="8.140625" style="2" customWidth="1"/>
    <col min="12802" max="12802" width="7.7109375" style="2" customWidth="1"/>
    <col min="12803" max="12803" width="6.7109375" style="2" customWidth="1"/>
    <col min="12804" max="12804" width="31.85546875" style="2" customWidth="1"/>
    <col min="12805" max="12805" width="15.140625" style="2" customWidth="1"/>
    <col min="12806" max="12806" width="13.28515625" style="2" customWidth="1"/>
    <col min="12807" max="12807" width="14.42578125" style="2" customWidth="1"/>
    <col min="12808" max="12808" width="13.7109375" style="2" customWidth="1"/>
    <col min="12809" max="12809" width="13.140625" style="2" customWidth="1"/>
    <col min="12810" max="12810" width="35.140625" style="2" customWidth="1"/>
    <col min="12811" max="12811" width="9.140625" style="2"/>
    <col min="12812" max="12812" width="11.28515625" style="2" customWidth="1"/>
    <col min="12813" max="12813" width="12.7109375" style="2" bestFit="1" customWidth="1"/>
    <col min="12814" max="12814" width="14.140625" style="2" customWidth="1"/>
    <col min="12815" max="12815" width="11.42578125" style="2" customWidth="1"/>
    <col min="12816" max="13056" width="9.140625" style="2"/>
    <col min="13057" max="13057" width="8.140625" style="2" customWidth="1"/>
    <col min="13058" max="13058" width="7.7109375" style="2" customWidth="1"/>
    <col min="13059" max="13059" width="6.7109375" style="2" customWidth="1"/>
    <col min="13060" max="13060" width="31.85546875" style="2" customWidth="1"/>
    <col min="13061" max="13061" width="15.140625" style="2" customWidth="1"/>
    <col min="13062" max="13062" width="13.28515625" style="2" customWidth="1"/>
    <col min="13063" max="13063" width="14.42578125" style="2" customWidth="1"/>
    <col min="13064" max="13064" width="13.7109375" style="2" customWidth="1"/>
    <col min="13065" max="13065" width="13.140625" style="2" customWidth="1"/>
    <col min="13066" max="13066" width="35.140625" style="2" customWidth="1"/>
    <col min="13067" max="13067" width="9.140625" style="2"/>
    <col min="13068" max="13068" width="11.28515625" style="2" customWidth="1"/>
    <col min="13069" max="13069" width="12.7109375" style="2" bestFit="1" customWidth="1"/>
    <col min="13070" max="13070" width="14.140625" style="2" customWidth="1"/>
    <col min="13071" max="13071" width="11.42578125" style="2" customWidth="1"/>
    <col min="13072" max="13312" width="9.140625" style="2"/>
    <col min="13313" max="13313" width="8.140625" style="2" customWidth="1"/>
    <col min="13314" max="13314" width="7.7109375" style="2" customWidth="1"/>
    <col min="13315" max="13315" width="6.7109375" style="2" customWidth="1"/>
    <col min="13316" max="13316" width="31.85546875" style="2" customWidth="1"/>
    <col min="13317" max="13317" width="15.140625" style="2" customWidth="1"/>
    <col min="13318" max="13318" width="13.28515625" style="2" customWidth="1"/>
    <col min="13319" max="13319" width="14.42578125" style="2" customWidth="1"/>
    <col min="13320" max="13320" width="13.7109375" style="2" customWidth="1"/>
    <col min="13321" max="13321" width="13.140625" style="2" customWidth="1"/>
    <col min="13322" max="13322" width="35.140625" style="2" customWidth="1"/>
    <col min="13323" max="13323" width="9.140625" style="2"/>
    <col min="13324" max="13324" width="11.28515625" style="2" customWidth="1"/>
    <col min="13325" max="13325" width="12.7109375" style="2" bestFit="1" customWidth="1"/>
    <col min="13326" max="13326" width="14.140625" style="2" customWidth="1"/>
    <col min="13327" max="13327" width="11.42578125" style="2" customWidth="1"/>
    <col min="13328" max="13568" width="9.140625" style="2"/>
    <col min="13569" max="13569" width="8.140625" style="2" customWidth="1"/>
    <col min="13570" max="13570" width="7.7109375" style="2" customWidth="1"/>
    <col min="13571" max="13571" width="6.7109375" style="2" customWidth="1"/>
    <col min="13572" max="13572" width="31.85546875" style="2" customWidth="1"/>
    <col min="13573" max="13573" width="15.140625" style="2" customWidth="1"/>
    <col min="13574" max="13574" width="13.28515625" style="2" customWidth="1"/>
    <col min="13575" max="13575" width="14.42578125" style="2" customWidth="1"/>
    <col min="13576" max="13576" width="13.7109375" style="2" customWidth="1"/>
    <col min="13577" max="13577" width="13.140625" style="2" customWidth="1"/>
    <col min="13578" max="13578" width="35.140625" style="2" customWidth="1"/>
    <col min="13579" max="13579" width="9.140625" style="2"/>
    <col min="13580" max="13580" width="11.28515625" style="2" customWidth="1"/>
    <col min="13581" max="13581" width="12.7109375" style="2" bestFit="1" customWidth="1"/>
    <col min="13582" max="13582" width="14.140625" style="2" customWidth="1"/>
    <col min="13583" max="13583" width="11.42578125" style="2" customWidth="1"/>
    <col min="13584" max="13824" width="9.140625" style="2"/>
    <col min="13825" max="13825" width="8.140625" style="2" customWidth="1"/>
    <col min="13826" max="13826" width="7.7109375" style="2" customWidth="1"/>
    <col min="13827" max="13827" width="6.7109375" style="2" customWidth="1"/>
    <col min="13828" max="13828" width="31.85546875" style="2" customWidth="1"/>
    <col min="13829" max="13829" width="15.140625" style="2" customWidth="1"/>
    <col min="13830" max="13830" width="13.28515625" style="2" customWidth="1"/>
    <col min="13831" max="13831" width="14.42578125" style="2" customWidth="1"/>
    <col min="13832" max="13832" width="13.7109375" style="2" customWidth="1"/>
    <col min="13833" max="13833" width="13.140625" style="2" customWidth="1"/>
    <col min="13834" max="13834" width="35.140625" style="2" customWidth="1"/>
    <col min="13835" max="13835" width="9.140625" style="2"/>
    <col min="13836" max="13836" width="11.28515625" style="2" customWidth="1"/>
    <col min="13837" max="13837" width="12.7109375" style="2" bestFit="1" customWidth="1"/>
    <col min="13838" max="13838" width="14.140625" style="2" customWidth="1"/>
    <col min="13839" max="13839" width="11.42578125" style="2" customWidth="1"/>
    <col min="13840" max="14080" width="9.140625" style="2"/>
    <col min="14081" max="14081" width="8.140625" style="2" customWidth="1"/>
    <col min="14082" max="14082" width="7.7109375" style="2" customWidth="1"/>
    <col min="14083" max="14083" width="6.7109375" style="2" customWidth="1"/>
    <col min="14084" max="14084" width="31.85546875" style="2" customWidth="1"/>
    <col min="14085" max="14085" width="15.140625" style="2" customWidth="1"/>
    <col min="14086" max="14086" width="13.28515625" style="2" customWidth="1"/>
    <col min="14087" max="14087" width="14.42578125" style="2" customWidth="1"/>
    <col min="14088" max="14088" width="13.7109375" style="2" customWidth="1"/>
    <col min="14089" max="14089" width="13.140625" style="2" customWidth="1"/>
    <col min="14090" max="14090" width="35.140625" style="2" customWidth="1"/>
    <col min="14091" max="14091" width="9.140625" style="2"/>
    <col min="14092" max="14092" width="11.28515625" style="2" customWidth="1"/>
    <col min="14093" max="14093" width="12.7109375" style="2" bestFit="1" customWidth="1"/>
    <col min="14094" max="14094" width="14.140625" style="2" customWidth="1"/>
    <col min="14095" max="14095" width="11.42578125" style="2" customWidth="1"/>
    <col min="14096" max="14336" width="9.140625" style="2"/>
    <col min="14337" max="14337" width="8.140625" style="2" customWidth="1"/>
    <col min="14338" max="14338" width="7.7109375" style="2" customWidth="1"/>
    <col min="14339" max="14339" width="6.7109375" style="2" customWidth="1"/>
    <col min="14340" max="14340" width="31.85546875" style="2" customWidth="1"/>
    <col min="14341" max="14341" width="15.140625" style="2" customWidth="1"/>
    <col min="14342" max="14342" width="13.28515625" style="2" customWidth="1"/>
    <col min="14343" max="14343" width="14.42578125" style="2" customWidth="1"/>
    <col min="14344" max="14344" width="13.7109375" style="2" customWidth="1"/>
    <col min="14345" max="14345" width="13.140625" style="2" customWidth="1"/>
    <col min="14346" max="14346" width="35.140625" style="2" customWidth="1"/>
    <col min="14347" max="14347" width="9.140625" style="2"/>
    <col min="14348" max="14348" width="11.28515625" style="2" customWidth="1"/>
    <col min="14349" max="14349" width="12.7109375" style="2" bestFit="1" customWidth="1"/>
    <col min="14350" max="14350" width="14.140625" style="2" customWidth="1"/>
    <col min="14351" max="14351" width="11.42578125" style="2" customWidth="1"/>
    <col min="14352" max="14592" width="9.140625" style="2"/>
    <col min="14593" max="14593" width="8.140625" style="2" customWidth="1"/>
    <col min="14594" max="14594" width="7.7109375" style="2" customWidth="1"/>
    <col min="14595" max="14595" width="6.7109375" style="2" customWidth="1"/>
    <col min="14596" max="14596" width="31.85546875" style="2" customWidth="1"/>
    <col min="14597" max="14597" width="15.140625" style="2" customWidth="1"/>
    <col min="14598" max="14598" width="13.28515625" style="2" customWidth="1"/>
    <col min="14599" max="14599" width="14.42578125" style="2" customWidth="1"/>
    <col min="14600" max="14600" width="13.7109375" style="2" customWidth="1"/>
    <col min="14601" max="14601" width="13.140625" style="2" customWidth="1"/>
    <col min="14602" max="14602" width="35.140625" style="2" customWidth="1"/>
    <col min="14603" max="14603" width="9.140625" style="2"/>
    <col min="14604" max="14604" width="11.28515625" style="2" customWidth="1"/>
    <col min="14605" max="14605" width="12.7109375" style="2" bestFit="1" customWidth="1"/>
    <col min="14606" max="14606" width="14.140625" style="2" customWidth="1"/>
    <col min="14607" max="14607" width="11.42578125" style="2" customWidth="1"/>
    <col min="14608" max="14848" width="9.140625" style="2"/>
    <col min="14849" max="14849" width="8.140625" style="2" customWidth="1"/>
    <col min="14850" max="14850" width="7.7109375" style="2" customWidth="1"/>
    <col min="14851" max="14851" width="6.7109375" style="2" customWidth="1"/>
    <col min="14852" max="14852" width="31.85546875" style="2" customWidth="1"/>
    <col min="14853" max="14853" width="15.140625" style="2" customWidth="1"/>
    <col min="14854" max="14854" width="13.28515625" style="2" customWidth="1"/>
    <col min="14855" max="14855" width="14.42578125" style="2" customWidth="1"/>
    <col min="14856" max="14856" width="13.7109375" style="2" customWidth="1"/>
    <col min="14857" max="14857" width="13.140625" style="2" customWidth="1"/>
    <col min="14858" max="14858" width="35.140625" style="2" customWidth="1"/>
    <col min="14859" max="14859" width="9.140625" style="2"/>
    <col min="14860" max="14860" width="11.28515625" style="2" customWidth="1"/>
    <col min="14861" max="14861" width="12.7109375" style="2" bestFit="1" customWidth="1"/>
    <col min="14862" max="14862" width="14.140625" style="2" customWidth="1"/>
    <col min="14863" max="14863" width="11.42578125" style="2" customWidth="1"/>
    <col min="14864" max="15104" width="9.140625" style="2"/>
    <col min="15105" max="15105" width="8.140625" style="2" customWidth="1"/>
    <col min="15106" max="15106" width="7.7109375" style="2" customWidth="1"/>
    <col min="15107" max="15107" width="6.7109375" style="2" customWidth="1"/>
    <col min="15108" max="15108" width="31.85546875" style="2" customWidth="1"/>
    <col min="15109" max="15109" width="15.140625" style="2" customWidth="1"/>
    <col min="15110" max="15110" width="13.28515625" style="2" customWidth="1"/>
    <col min="15111" max="15111" width="14.42578125" style="2" customWidth="1"/>
    <col min="15112" max="15112" width="13.7109375" style="2" customWidth="1"/>
    <col min="15113" max="15113" width="13.140625" style="2" customWidth="1"/>
    <col min="15114" max="15114" width="35.140625" style="2" customWidth="1"/>
    <col min="15115" max="15115" width="9.140625" style="2"/>
    <col min="15116" max="15116" width="11.28515625" style="2" customWidth="1"/>
    <col min="15117" max="15117" width="12.7109375" style="2" bestFit="1" customWidth="1"/>
    <col min="15118" max="15118" width="14.140625" style="2" customWidth="1"/>
    <col min="15119" max="15119" width="11.42578125" style="2" customWidth="1"/>
    <col min="15120" max="15360" width="9.140625" style="2"/>
    <col min="15361" max="15361" width="8.140625" style="2" customWidth="1"/>
    <col min="15362" max="15362" width="7.7109375" style="2" customWidth="1"/>
    <col min="15363" max="15363" width="6.7109375" style="2" customWidth="1"/>
    <col min="15364" max="15364" width="31.85546875" style="2" customWidth="1"/>
    <col min="15365" max="15365" width="15.140625" style="2" customWidth="1"/>
    <col min="15366" max="15366" width="13.28515625" style="2" customWidth="1"/>
    <col min="15367" max="15367" width="14.42578125" style="2" customWidth="1"/>
    <col min="15368" max="15368" width="13.7109375" style="2" customWidth="1"/>
    <col min="15369" max="15369" width="13.140625" style="2" customWidth="1"/>
    <col min="15370" max="15370" width="35.140625" style="2" customWidth="1"/>
    <col min="15371" max="15371" width="9.140625" style="2"/>
    <col min="15372" max="15372" width="11.28515625" style="2" customWidth="1"/>
    <col min="15373" max="15373" width="12.7109375" style="2" bestFit="1" customWidth="1"/>
    <col min="15374" max="15374" width="14.140625" style="2" customWidth="1"/>
    <col min="15375" max="15375" width="11.42578125" style="2" customWidth="1"/>
    <col min="15376" max="15616" width="9.140625" style="2"/>
    <col min="15617" max="15617" width="8.140625" style="2" customWidth="1"/>
    <col min="15618" max="15618" width="7.7109375" style="2" customWidth="1"/>
    <col min="15619" max="15619" width="6.7109375" style="2" customWidth="1"/>
    <col min="15620" max="15620" width="31.85546875" style="2" customWidth="1"/>
    <col min="15621" max="15621" width="15.140625" style="2" customWidth="1"/>
    <col min="15622" max="15622" width="13.28515625" style="2" customWidth="1"/>
    <col min="15623" max="15623" width="14.42578125" style="2" customWidth="1"/>
    <col min="15624" max="15624" width="13.7109375" style="2" customWidth="1"/>
    <col min="15625" max="15625" width="13.140625" style="2" customWidth="1"/>
    <col min="15626" max="15626" width="35.140625" style="2" customWidth="1"/>
    <col min="15627" max="15627" width="9.140625" style="2"/>
    <col min="15628" max="15628" width="11.28515625" style="2" customWidth="1"/>
    <col min="15629" max="15629" width="12.7109375" style="2" bestFit="1" customWidth="1"/>
    <col min="15630" max="15630" width="14.140625" style="2" customWidth="1"/>
    <col min="15631" max="15631" width="11.42578125" style="2" customWidth="1"/>
    <col min="15632" max="15872" width="9.140625" style="2"/>
    <col min="15873" max="15873" width="8.140625" style="2" customWidth="1"/>
    <col min="15874" max="15874" width="7.7109375" style="2" customWidth="1"/>
    <col min="15875" max="15875" width="6.7109375" style="2" customWidth="1"/>
    <col min="15876" max="15876" width="31.85546875" style="2" customWidth="1"/>
    <col min="15877" max="15877" width="15.140625" style="2" customWidth="1"/>
    <col min="15878" max="15878" width="13.28515625" style="2" customWidth="1"/>
    <col min="15879" max="15879" width="14.42578125" style="2" customWidth="1"/>
    <col min="15880" max="15880" width="13.7109375" style="2" customWidth="1"/>
    <col min="15881" max="15881" width="13.140625" style="2" customWidth="1"/>
    <col min="15882" max="15882" width="35.140625" style="2" customWidth="1"/>
    <col min="15883" max="15883" width="9.140625" style="2"/>
    <col min="15884" max="15884" width="11.28515625" style="2" customWidth="1"/>
    <col min="15885" max="15885" width="12.7109375" style="2" bestFit="1" customWidth="1"/>
    <col min="15886" max="15886" width="14.140625" style="2" customWidth="1"/>
    <col min="15887" max="15887" width="11.42578125" style="2" customWidth="1"/>
    <col min="15888" max="16128" width="9.140625" style="2"/>
    <col min="16129" max="16129" width="8.140625" style="2" customWidth="1"/>
    <col min="16130" max="16130" width="7.7109375" style="2" customWidth="1"/>
    <col min="16131" max="16131" width="6.7109375" style="2" customWidth="1"/>
    <col min="16132" max="16132" width="31.85546875" style="2" customWidth="1"/>
    <col min="16133" max="16133" width="15.140625" style="2" customWidth="1"/>
    <col min="16134" max="16134" width="13.28515625" style="2" customWidth="1"/>
    <col min="16135" max="16135" width="14.42578125" style="2" customWidth="1"/>
    <col min="16136" max="16136" width="13.7109375" style="2" customWidth="1"/>
    <col min="16137" max="16137" width="13.140625" style="2" customWidth="1"/>
    <col min="16138" max="16138" width="35.140625" style="2" customWidth="1"/>
    <col min="16139" max="16139" width="9.140625" style="2"/>
    <col min="16140" max="16140" width="11.28515625" style="2" customWidth="1"/>
    <col min="16141" max="16141" width="12.7109375" style="2" bestFit="1" customWidth="1"/>
    <col min="16142" max="16142" width="14.140625" style="2" customWidth="1"/>
    <col min="16143" max="16143" width="11.42578125" style="2" customWidth="1"/>
    <col min="16144" max="16384" width="9.140625" style="2"/>
  </cols>
  <sheetData>
    <row r="1" spans="1:15" ht="21.75" customHeight="1">
      <c r="A1" s="1"/>
      <c r="B1" s="1"/>
      <c r="J1" s="8" t="s">
        <v>0</v>
      </c>
    </row>
    <row r="2" spans="1:15" s="1" customFormat="1" ht="25.5" customHeight="1" thickBot="1">
      <c r="A2" s="9" t="s">
        <v>1</v>
      </c>
      <c r="B2" s="9"/>
      <c r="C2" s="9"/>
      <c r="D2" s="9"/>
      <c r="E2" s="9"/>
      <c r="F2" s="9"/>
      <c r="G2" s="9"/>
      <c r="H2" s="9"/>
      <c r="I2" s="10"/>
      <c r="J2" s="8" t="s">
        <v>2</v>
      </c>
    </row>
    <row r="3" spans="1:15" s="16" customFormat="1" ht="16.5" customHeight="1">
      <c r="A3" s="11" t="s">
        <v>3</v>
      </c>
      <c r="B3" s="12" t="s">
        <v>4</v>
      </c>
      <c r="C3" s="13"/>
      <c r="D3" s="14"/>
      <c r="E3" s="14"/>
      <c r="F3" s="14"/>
      <c r="G3" s="14"/>
      <c r="H3" s="14"/>
      <c r="I3" s="14"/>
      <c r="J3" s="15"/>
    </row>
    <row r="4" spans="1:15" s="16" customFormat="1">
      <c r="A4" s="17" t="s">
        <v>5</v>
      </c>
      <c r="B4" s="18" t="s">
        <v>4</v>
      </c>
      <c r="C4" s="15"/>
      <c r="D4" s="19"/>
      <c r="E4" s="19"/>
      <c r="F4" s="19"/>
      <c r="G4" s="20"/>
      <c r="H4" s="19"/>
      <c r="I4" s="21"/>
      <c r="J4" s="15"/>
    </row>
    <row r="5" spans="1:15" s="1" customFormat="1">
      <c r="A5" s="17" t="s">
        <v>6</v>
      </c>
      <c r="B5" s="18" t="s">
        <v>4</v>
      </c>
      <c r="D5" s="22"/>
      <c r="E5" s="23"/>
      <c r="F5" s="23"/>
      <c r="G5" s="24"/>
      <c r="H5" s="25"/>
      <c r="I5" s="10"/>
      <c r="J5" s="8"/>
    </row>
    <row r="6" spans="1:15">
      <c r="A6" s="26"/>
      <c r="B6" s="26"/>
      <c r="C6" s="27"/>
      <c r="D6" s="28"/>
      <c r="E6" s="29"/>
      <c r="F6" s="29"/>
      <c r="G6" s="30"/>
      <c r="H6" s="31"/>
      <c r="I6" s="32"/>
      <c r="J6" s="8"/>
    </row>
    <row r="7" spans="1:15" s="41" customFormat="1" ht="45" customHeight="1">
      <c r="A7" s="33" t="s">
        <v>7</v>
      </c>
      <c r="B7" s="33"/>
      <c r="C7" s="34"/>
      <c r="D7" s="35"/>
      <c r="E7" s="36" t="s">
        <v>8</v>
      </c>
      <c r="F7" s="36" t="s">
        <v>9</v>
      </c>
      <c r="G7" s="37" t="s">
        <v>10</v>
      </c>
      <c r="H7" s="38"/>
      <c r="I7" s="39"/>
      <c r="J7" s="40" t="s">
        <v>11</v>
      </c>
    </row>
    <row r="8" spans="1:15" s="41" customFormat="1" ht="115.5">
      <c r="A8" s="42" t="s">
        <v>12</v>
      </c>
      <c r="B8" s="42" t="s">
        <v>13</v>
      </c>
      <c r="C8" s="43" t="s">
        <v>14</v>
      </c>
      <c r="D8" s="43" t="s">
        <v>15</v>
      </c>
      <c r="E8" s="44" t="s">
        <v>16</v>
      </c>
      <c r="F8" s="45" t="s">
        <v>17</v>
      </c>
      <c r="G8" s="46" t="s">
        <v>18</v>
      </c>
      <c r="H8" s="44" t="s">
        <v>19</v>
      </c>
      <c r="I8" s="47" t="s">
        <v>20</v>
      </c>
      <c r="J8" s="48"/>
    </row>
    <row r="9" spans="1:15" s="53" customFormat="1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50">
        <v>8</v>
      </c>
      <c r="H9" s="51">
        <v>9</v>
      </c>
      <c r="I9" s="52">
        <v>10</v>
      </c>
      <c r="J9" s="49">
        <v>11</v>
      </c>
    </row>
    <row r="10" spans="1:15" s="6" customFormat="1" ht="63.75" customHeight="1">
      <c r="A10" s="54">
        <f>'[1]1-ԱՄՓՈՓ'!D10</f>
        <v>1213</v>
      </c>
      <c r="B10" s="55">
        <v>11004</v>
      </c>
      <c r="C10" s="56"/>
      <c r="D10" s="57" t="s">
        <v>21</v>
      </c>
      <c r="E10" s="58">
        <v>64</v>
      </c>
      <c r="F10" s="58">
        <v>64</v>
      </c>
      <c r="G10" s="59">
        <v>66</v>
      </c>
      <c r="H10" s="58">
        <f>+G10-F10</f>
        <v>2</v>
      </c>
      <c r="I10" s="60">
        <f>+G10-E10</f>
        <v>2</v>
      </c>
      <c r="J10" s="60" t="s">
        <v>22</v>
      </c>
    </row>
    <row r="11" spans="1:15" s="6" customFormat="1" ht="13.5" customHeight="1">
      <c r="A11" s="61"/>
      <c r="B11" s="62"/>
      <c r="C11" s="63"/>
      <c r="D11" s="64"/>
      <c r="E11" s="65"/>
      <c r="F11" s="65"/>
      <c r="G11" s="59"/>
      <c r="H11" s="58"/>
      <c r="I11" s="60"/>
      <c r="J11" s="60"/>
    </row>
    <row r="12" spans="1:15" s="6" customFormat="1" ht="192" customHeight="1">
      <c r="A12" s="61"/>
      <c r="B12" s="62"/>
      <c r="C12" s="63"/>
      <c r="D12" s="66" t="s">
        <v>23</v>
      </c>
      <c r="E12" s="65">
        <v>3</v>
      </c>
      <c r="F12" s="65">
        <v>4</v>
      </c>
      <c r="G12" s="59">
        <v>4</v>
      </c>
      <c r="H12" s="58">
        <f>+G12-F12</f>
        <v>0</v>
      </c>
      <c r="I12" s="60">
        <f>+G12-E12</f>
        <v>1</v>
      </c>
      <c r="J12" s="60" t="s">
        <v>24</v>
      </c>
    </row>
    <row r="13" spans="1:15" s="69" customFormat="1" ht="14.25" customHeight="1">
      <c r="A13" s="61"/>
      <c r="B13" s="67"/>
      <c r="C13" s="56"/>
      <c r="D13" s="68"/>
      <c r="E13" s="58"/>
      <c r="F13" s="58"/>
      <c r="G13" s="59"/>
      <c r="H13" s="58"/>
      <c r="I13" s="60"/>
      <c r="J13" s="58"/>
      <c r="O13" s="70"/>
    </row>
    <row r="14" spans="1:15" s="53" customFormat="1" ht="26.25" customHeight="1">
      <c r="A14" s="61"/>
      <c r="B14" s="67"/>
      <c r="C14" s="71"/>
      <c r="D14" s="72" t="s">
        <v>25</v>
      </c>
      <c r="E14" s="73">
        <f>+E16+E91</f>
        <v>367814.59399999998</v>
      </c>
      <c r="F14" s="73">
        <f>+F16+F91</f>
        <v>446018.89999999997</v>
      </c>
      <c r="G14" s="73">
        <f>+G16+G91</f>
        <v>379812.32624000002</v>
      </c>
      <c r="H14" s="74">
        <f>+H16+H91</f>
        <v>-66206.573759999941</v>
      </c>
      <c r="I14" s="73">
        <f>+G14-E14</f>
        <v>11997.732240000041</v>
      </c>
      <c r="J14" s="75"/>
      <c r="L14" s="76"/>
      <c r="M14" s="77"/>
      <c r="N14" s="77"/>
      <c r="O14" s="70"/>
    </row>
    <row r="15" spans="1:15" s="53" customFormat="1" ht="14.25" customHeight="1">
      <c r="A15" s="61"/>
      <c r="B15" s="67"/>
      <c r="C15" s="78"/>
      <c r="D15" s="79" t="s">
        <v>26</v>
      </c>
      <c r="E15" s="80"/>
      <c r="F15" s="80"/>
      <c r="G15" s="81"/>
      <c r="H15" s="82"/>
      <c r="I15" s="83"/>
      <c r="J15" s="65"/>
      <c r="O15" s="70"/>
    </row>
    <row r="16" spans="1:15" s="53" customFormat="1" ht="33" customHeight="1">
      <c r="A16" s="61"/>
      <c r="B16" s="67"/>
      <c r="C16" s="84"/>
      <c r="D16" s="85" t="s">
        <v>27</v>
      </c>
      <c r="E16" s="73">
        <f>E18+SUM(E24:E89)-E25-E30-E38-E52-E56-E80</f>
        <v>320358.76399999997</v>
      </c>
      <c r="F16" s="73">
        <f>F18+SUM(F24:F89)-F25-F30-F38-F52-F56-F80</f>
        <v>371248.89999999997</v>
      </c>
      <c r="G16" s="73">
        <f>G18+SUM(G24:G89)-G25-G30-G38-G52-G56-G80</f>
        <v>353370.32624000002</v>
      </c>
      <c r="H16" s="74">
        <f>+G16-F16</f>
        <v>-17878.573759999941</v>
      </c>
      <c r="I16" s="73">
        <f>+G16-E16</f>
        <v>33011.562240000057</v>
      </c>
      <c r="J16" s="86"/>
      <c r="L16" s="77"/>
      <c r="O16" s="87"/>
    </row>
    <row r="17" spans="1:12" s="53" customFormat="1" ht="13.5" customHeight="1">
      <c r="A17" s="61"/>
      <c r="B17" s="67"/>
      <c r="C17" s="56"/>
      <c r="D17" s="64" t="s">
        <v>28</v>
      </c>
      <c r="E17" s="88"/>
      <c r="F17" s="88"/>
      <c r="G17" s="81"/>
      <c r="H17" s="80"/>
      <c r="I17" s="83"/>
      <c r="J17" s="58"/>
    </row>
    <row r="18" spans="1:12" s="53" customFormat="1" ht="33">
      <c r="A18" s="61"/>
      <c r="B18" s="67"/>
      <c r="C18" s="89"/>
      <c r="D18" s="90" t="s">
        <v>29</v>
      </c>
      <c r="E18" s="91">
        <f>SUM(E20:E23)</f>
        <v>301409.033</v>
      </c>
      <c r="F18" s="92">
        <f>SUM(F20:F23)</f>
        <v>314071.40000000002</v>
      </c>
      <c r="G18" s="92">
        <f>SUM(G20:G23)</f>
        <v>312898.59999999998</v>
      </c>
      <c r="H18" s="93">
        <f>SUM(H20:H23)</f>
        <v>-1172.8000000000247</v>
      </c>
      <c r="I18" s="91">
        <f>+G18-E18</f>
        <v>11489.566999999981</v>
      </c>
      <c r="J18" s="94"/>
      <c r="L18" s="77"/>
    </row>
    <row r="19" spans="1:12" s="53" customFormat="1" ht="17.25">
      <c r="A19" s="95"/>
      <c r="B19" s="96"/>
      <c r="C19" s="56"/>
      <c r="D19" s="64" t="s">
        <v>28</v>
      </c>
      <c r="E19" s="88"/>
      <c r="F19" s="88"/>
      <c r="G19" s="81"/>
      <c r="H19" s="80"/>
      <c r="I19" s="83"/>
      <c r="J19" s="58"/>
    </row>
    <row r="20" spans="1:12" s="53" customFormat="1" ht="79.5" customHeight="1">
      <c r="A20" s="95"/>
      <c r="B20" s="96"/>
      <c r="C20" s="97" t="s">
        <v>30</v>
      </c>
      <c r="D20" s="98" t="s">
        <v>31</v>
      </c>
      <c r="E20" s="88">
        <v>246474.226</v>
      </c>
      <c r="F20" s="88">
        <v>259135.2</v>
      </c>
      <c r="G20" s="99">
        <v>258029.3</v>
      </c>
      <c r="H20" s="100">
        <f>+G20-F20</f>
        <v>-1105.9000000000233</v>
      </c>
      <c r="I20" s="101">
        <f t="shared" ref="I20:I25" si="0">+G20-E20</f>
        <v>11555.073999999993</v>
      </c>
      <c r="J20" s="102" t="s">
        <v>32</v>
      </c>
      <c r="L20" s="77"/>
    </row>
    <row r="21" spans="1:12" s="105" customFormat="1" ht="79.5" customHeight="1">
      <c r="A21" s="95"/>
      <c r="B21" s="96"/>
      <c r="C21" s="97" t="s">
        <v>33</v>
      </c>
      <c r="D21" s="103" t="s">
        <v>34</v>
      </c>
      <c r="E21" s="88">
        <v>40121.807000000001</v>
      </c>
      <c r="F21" s="88">
        <v>36177.9</v>
      </c>
      <c r="G21" s="99">
        <v>35998.6</v>
      </c>
      <c r="H21" s="100">
        <f>+G21-F21</f>
        <v>-179.30000000000291</v>
      </c>
      <c r="I21" s="101">
        <f t="shared" si="0"/>
        <v>-4123.2070000000022</v>
      </c>
      <c r="J21" s="104"/>
      <c r="L21" s="106"/>
    </row>
    <row r="22" spans="1:12" s="105" customFormat="1" ht="79.5" customHeight="1">
      <c r="A22" s="95"/>
      <c r="B22" s="96"/>
      <c r="C22" s="97" t="s">
        <v>35</v>
      </c>
      <c r="D22" s="103" t="s">
        <v>36</v>
      </c>
      <c r="E22" s="88">
        <v>14813</v>
      </c>
      <c r="F22" s="88">
        <v>18758.3</v>
      </c>
      <c r="G22" s="81">
        <v>18870.7</v>
      </c>
      <c r="H22" s="100">
        <f>+G22-F22</f>
        <v>112.40000000000146</v>
      </c>
      <c r="I22" s="101">
        <f t="shared" si="0"/>
        <v>4057.7000000000007</v>
      </c>
      <c r="J22" s="107"/>
    </row>
    <row r="23" spans="1:12" s="105" customFormat="1" ht="27" customHeight="1">
      <c r="A23" s="95"/>
      <c r="B23" s="96"/>
      <c r="C23" s="97" t="s">
        <v>37</v>
      </c>
      <c r="D23" s="103" t="s">
        <v>38</v>
      </c>
      <c r="E23" s="88"/>
      <c r="F23" s="88"/>
      <c r="G23" s="81"/>
      <c r="H23" s="88"/>
      <c r="I23" s="101">
        <f t="shared" si="0"/>
        <v>0</v>
      </c>
      <c r="J23" s="58"/>
    </row>
    <row r="24" spans="1:12" s="105" customFormat="1" ht="54" hidden="1" customHeight="1">
      <c r="A24" s="95"/>
      <c r="B24" s="96"/>
      <c r="C24" s="97" t="s">
        <v>39</v>
      </c>
      <c r="D24" s="103" t="s">
        <v>40</v>
      </c>
      <c r="E24" s="88"/>
      <c r="F24" s="88"/>
      <c r="G24" s="81"/>
      <c r="H24" s="88"/>
      <c r="I24" s="83">
        <f t="shared" si="0"/>
        <v>0</v>
      </c>
      <c r="J24" s="58"/>
    </row>
    <row r="25" spans="1:12" s="105" customFormat="1" ht="36.75" customHeight="1">
      <c r="A25" s="95"/>
      <c r="B25" s="96"/>
      <c r="C25" s="108">
        <v>4212</v>
      </c>
      <c r="D25" s="90" t="s">
        <v>41</v>
      </c>
      <c r="E25" s="92">
        <f>E27+E28+E29</f>
        <v>2814.2906999999996</v>
      </c>
      <c r="F25" s="92">
        <f>F27+F28+F29</f>
        <v>6068.9</v>
      </c>
      <c r="G25" s="92">
        <f>G27+G28+G29</f>
        <v>5058.7</v>
      </c>
      <c r="H25" s="93">
        <f>H27+H28+H29</f>
        <v>-1010.2000000000003</v>
      </c>
      <c r="I25" s="92">
        <f t="shared" si="0"/>
        <v>2244.4093000000003</v>
      </c>
      <c r="J25" s="94"/>
    </row>
    <row r="26" spans="1:12" s="105" customFormat="1" ht="17.25">
      <c r="A26" s="95"/>
      <c r="B26" s="96"/>
      <c r="C26" s="97"/>
      <c r="D26" s="64" t="s">
        <v>28</v>
      </c>
      <c r="E26" s="81"/>
      <c r="F26" s="81"/>
      <c r="G26" s="81"/>
      <c r="H26" s="100"/>
      <c r="I26" s="83"/>
      <c r="J26" s="60"/>
    </row>
    <row r="27" spans="1:12" s="105" customFormat="1" ht="102" customHeight="1">
      <c r="A27" s="95"/>
      <c r="B27" s="96"/>
      <c r="C27" s="97"/>
      <c r="D27" s="64" t="s">
        <v>41</v>
      </c>
      <c r="E27" s="81">
        <v>1400.1389999999999</v>
      </c>
      <c r="F27" s="101">
        <v>3919.4</v>
      </c>
      <c r="G27" s="101">
        <f>+'[1]3-Ծախսերի բացվածք'!L13</f>
        <v>2909.2</v>
      </c>
      <c r="H27" s="100">
        <f>+G27-F27</f>
        <v>-1010.2000000000003</v>
      </c>
      <c r="I27" s="101">
        <f>+G27-E27</f>
        <v>1509.0609999999999</v>
      </c>
      <c r="J27" s="60" t="s">
        <v>42</v>
      </c>
    </row>
    <row r="28" spans="1:12" s="105" customFormat="1" ht="33">
      <c r="A28" s="95"/>
      <c r="B28" s="96"/>
      <c r="C28" s="97"/>
      <c r="D28" s="64" t="s">
        <v>43</v>
      </c>
      <c r="E28" s="81"/>
      <c r="F28" s="101"/>
      <c r="G28" s="81"/>
      <c r="H28" s="100"/>
      <c r="I28" s="101"/>
      <c r="J28" s="60"/>
    </row>
    <row r="29" spans="1:12" s="105" customFormat="1" ht="33">
      <c r="A29" s="95"/>
      <c r="B29" s="96"/>
      <c r="C29" s="97"/>
      <c r="D29" s="64" t="s">
        <v>44</v>
      </c>
      <c r="E29" s="81">
        <v>1414.1516999999999</v>
      </c>
      <c r="F29" s="101">
        <v>2149.5</v>
      </c>
      <c r="G29" s="81">
        <f>+'[1]3-Ծախսերի բացվածք'!L14</f>
        <v>2149.5</v>
      </c>
      <c r="H29" s="100">
        <f>+G29-F29</f>
        <v>0</v>
      </c>
      <c r="I29" s="101">
        <f>+G29-E29</f>
        <v>735.34830000000011</v>
      </c>
      <c r="J29" s="60"/>
    </row>
    <row r="30" spans="1:12" s="105" customFormat="1" ht="31.5" customHeight="1">
      <c r="A30" s="95"/>
      <c r="B30" s="96"/>
      <c r="C30" s="108">
        <v>4213</v>
      </c>
      <c r="D30" s="90" t="s">
        <v>45</v>
      </c>
      <c r="E30" s="92">
        <f>E32+E33</f>
        <v>85.6006</v>
      </c>
      <c r="F30" s="92">
        <f>F32+F33</f>
        <v>105</v>
      </c>
      <c r="G30" s="92">
        <f>G32+G33</f>
        <v>174.3</v>
      </c>
      <c r="H30" s="93">
        <f>H32+H33</f>
        <v>69.300000000000011</v>
      </c>
      <c r="I30" s="92">
        <f>+G30-E30</f>
        <v>88.699400000000011</v>
      </c>
      <c r="J30" s="94"/>
    </row>
    <row r="31" spans="1:12" s="105" customFormat="1" ht="17.25">
      <c r="A31" s="95"/>
      <c r="B31" s="96"/>
      <c r="C31" s="97"/>
      <c r="D31" s="64" t="s">
        <v>28</v>
      </c>
      <c r="E31" s="81"/>
      <c r="F31" s="81"/>
      <c r="G31" s="81"/>
      <c r="H31" s="100"/>
      <c r="I31" s="83"/>
      <c r="J31" s="60"/>
    </row>
    <row r="32" spans="1:12" s="105" customFormat="1" ht="102" customHeight="1">
      <c r="A32" s="95"/>
      <c r="B32" s="96"/>
      <c r="C32" s="97"/>
      <c r="D32" s="109" t="s">
        <v>46</v>
      </c>
      <c r="E32" s="81">
        <v>85.6006</v>
      </c>
      <c r="F32" s="101">
        <v>105</v>
      </c>
      <c r="G32" s="81">
        <f>+'[1]3-Ծախսերի բացվածք'!L16</f>
        <v>174.3</v>
      </c>
      <c r="H32" s="100">
        <f>+G32-F32</f>
        <v>69.300000000000011</v>
      </c>
      <c r="I32" s="101">
        <f>+G32-E32</f>
        <v>88.699400000000011</v>
      </c>
      <c r="J32" s="60" t="s">
        <v>47</v>
      </c>
    </row>
    <row r="33" spans="1:10" s="105" customFormat="1" ht="49.5">
      <c r="A33" s="95"/>
      <c r="B33" s="96"/>
      <c r="C33" s="97"/>
      <c r="D33" s="109" t="s">
        <v>48</v>
      </c>
      <c r="E33" s="81"/>
      <c r="F33" s="101"/>
      <c r="G33" s="81"/>
      <c r="H33" s="100">
        <f>+G33-F33</f>
        <v>0</v>
      </c>
      <c r="I33" s="101">
        <v>0</v>
      </c>
      <c r="J33" s="60"/>
    </row>
    <row r="34" spans="1:10" s="116" customFormat="1" ht="142.5" customHeight="1">
      <c r="A34" s="110"/>
      <c r="B34" s="111"/>
      <c r="C34" s="112">
        <v>4214</v>
      </c>
      <c r="D34" s="113" t="s">
        <v>49</v>
      </c>
      <c r="E34" s="83">
        <v>1111.5472</v>
      </c>
      <c r="F34" s="83">
        <v>2221.1999999999998</v>
      </c>
      <c r="G34" s="114">
        <f>+'[1]3-Ծախսերի բացվածք'!L21</f>
        <v>2983.4</v>
      </c>
      <c r="H34" s="115">
        <f>+G34-F34</f>
        <v>762.20000000000027</v>
      </c>
      <c r="I34" s="83">
        <f>+G34-E34</f>
        <v>1871.8528000000001</v>
      </c>
      <c r="J34" s="60" t="s">
        <v>50</v>
      </c>
    </row>
    <row r="35" spans="1:10" s="116" customFormat="1" ht="62.25" customHeight="1">
      <c r="A35" s="110"/>
      <c r="B35" s="111"/>
      <c r="C35" s="112">
        <v>4215</v>
      </c>
      <c r="D35" s="113" t="s">
        <v>51</v>
      </c>
      <c r="E35" s="83">
        <v>121</v>
      </c>
      <c r="F35" s="83">
        <v>160</v>
      </c>
      <c r="G35" s="114">
        <f>+'[1]3-Ծախսերի բացվածք'!L27</f>
        <v>160</v>
      </c>
      <c r="H35" s="100">
        <f>+G35-F35</f>
        <v>0</v>
      </c>
      <c r="I35" s="83">
        <f>+G35-E35</f>
        <v>39</v>
      </c>
      <c r="J35" s="60"/>
    </row>
    <row r="36" spans="1:10" s="6" customFormat="1" ht="33" hidden="1">
      <c r="A36" s="95"/>
      <c r="B36" s="96"/>
      <c r="C36" s="97">
        <v>4216</v>
      </c>
      <c r="D36" s="117" t="s">
        <v>52</v>
      </c>
      <c r="E36" s="81"/>
      <c r="F36" s="81"/>
      <c r="G36" s="81"/>
      <c r="H36" s="100"/>
      <c r="I36" s="83">
        <f>+G36-E36</f>
        <v>0</v>
      </c>
      <c r="J36" s="60"/>
    </row>
    <row r="37" spans="1:10" s="6" customFormat="1" ht="33" hidden="1">
      <c r="A37" s="95"/>
      <c r="B37" s="96"/>
      <c r="C37" s="97">
        <v>4217</v>
      </c>
      <c r="D37" s="117" t="s">
        <v>53</v>
      </c>
      <c r="E37" s="81"/>
      <c r="F37" s="81"/>
      <c r="G37" s="81"/>
      <c r="H37" s="100"/>
      <c r="I37" s="83">
        <f>+G37-E37</f>
        <v>0</v>
      </c>
      <c r="J37" s="60"/>
    </row>
    <row r="38" spans="1:10" s="6" customFormat="1" ht="60" customHeight="1">
      <c r="A38" s="95"/>
      <c r="B38" s="96"/>
      <c r="C38" s="108"/>
      <c r="D38" s="90" t="s">
        <v>54</v>
      </c>
      <c r="E38" s="92">
        <f>E40+E41</f>
        <v>7615</v>
      </c>
      <c r="F38" s="92">
        <f>F40+F41</f>
        <v>12347.5</v>
      </c>
      <c r="G38" s="92">
        <f>G40+G41</f>
        <v>14591.1</v>
      </c>
      <c r="H38" s="92">
        <f>+H40+H41</f>
        <v>2243.6000000000004</v>
      </c>
      <c r="I38" s="92">
        <f>+G38-E38</f>
        <v>6976.1</v>
      </c>
      <c r="J38" s="94"/>
    </row>
    <row r="39" spans="1:10" s="6" customFormat="1" ht="17.25">
      <c r="A39" s="95"/>
      <c r="B39" s="96"/>
      <c r="C39" s="97"/>
      <c r="D39" s="64" t="s">
        <v>28</v>
      </c>
      <c r="E39" s="80"/>
      <c r="F39" s="80"/>
      <c r="G39" s="81"/>
      <c r="H39" s="100"/>
      <c r="I39" s="83"/>
      <c r="J39" s="65"/>
    </row>
    <row r="40" spans="1:10" s="6" customFormat="1" ht="288" customHeight="1">
      <c r="A40" s="95"/>
      <c r="B40" s="96"/>
      <c r="C40" s="97" t="s">
        <v>55</v>
      </c>
      <c r="D40" s="64" t="s">
        <v>56</v>
      </c>
      <c r="E40" s="80">
        <v>7615</v>
      </c>
      <c r="F40" s="80">
        <v>8347.5</v>
      </c>
      <c r="G40" s="81">
        <v>10591.1</v>
      </c>
      <c r="H40" s="100">
        <f>+G40-F40</f>
        <v>2243.6000000000004</v>
      </c>
      <c r="I40" s="101">
        <f>+G40-E40</f>
        <v>2976.1000000000004</v>
      </c>
      <c r="J40" s="60" t="s">
        <v>57</v>
      </c>
    </row>
    <row r="41" spans="1:10" s="6" customFormat="1" ht="33">
      <c r="A41" s="95"/>
      <c r="B41" s="96"/>
      <c r="C41" s="97">
        <v>4222</v>
      </c>
      <c r="D41" s="64" t="s">
        <v>58</v>
      </c>
      <c r="E41" s="80"/>
      <c r="F41" s="80">
        <v>4000</v>
      </c>
      <c r="G41" s="81">
        <v>4000</v>
      </c>
      <c r="H41" s="100">
        <f>+G41-F41</f>
        <v>0</v>
      </c>
      <c r="I41" s="101">
        <f>+G41-E41</f>
        <v>4000</v>
      </c>
      <c r="J41" s="65"/>
    </row>
    <row r="42" spans="1:10" s="105" customFormat="1" ht="19.5" customHeight="1">
      <c r="A42" s="95"/>
      <c r="B42" s="96"/>
      <c r="C42" s="97">
        <v>4231</v>
      </c>
      <c r="D42" s="66" t="s">
        <v>59</v>
      </c>
      <c r="E42" s="80"/>
      <c r="F42" s="80"/>
      <c r="G42" s="81"/>
      <c r="H42" s="100"/>
      <c r="I42" s="83"/>
      <c r="J42" s="65"/>
    </row>
    <row r="43" spans="1:10" s="116" customFormat="1" ht="112.5" customHeight="1">
      <c r="A43" s="110"/>
      <c r="B43" s="111"/>
      <c r="C43" s="112">
        <v>4232</v>
      </c>
      <c r="D43" s="113" t="s">
        <v>60</v>
      </c>
      <c r="E43" s="101"/>
      <c r="F43" s="83">
        <v>2652</v>
      </c>
      <c r="G43" s="114">
        <v>0</v>
      </c>
      <c r="H43" s="115">
        <f>+G43-F43</f>
        <v>-2652</v>
      </c>
      <c r="I43" s="83">
        <f t="shared" ref="I43:I52" si="1">+G43-E43</f>
        <v>0</v>
      </c>
      <c r="J43" s="118" t="s">
        <v>61</v>
      </c>
    </row>
    <row r="44" spans="1:10" s="116" customFormat="1" ht="265.5" customHeight="1">
      <c r="A44" s="110"/>
      <c r="B44" s="111"/>
      <c r="C44" s="112">
        <v>4233</v>
      </c>
      <c r="D44" s="113" t="s">
        <v>62</v>
      </c>
      <c r="E44" s="101"/>
      <c r="F44" s="83">
        <v>76.8</v>
      </c>
      <c r="G44" s="114">
        <f>+'[1]3-Ծախսերի բացվածք'!L51</f>
        <v>277.2</v>
      </c>
      <c r="H44" s="115">
        <f>+G44-F44</f>
        <v>200.39999999999998</v>
      </c>
      <c r="I44" s="83">
        <f t="shared" si="1"/>
        <v>277.2</v>
      </c>
      <c r="J44" s="60" t="s">
        <v>63</v>
      </c>
    </row>
    <row r="45" spans="1:10" s="105" customFormat="1" ht="59.25" customHeight="1">
      <c r="A45" s="95"/>
      <c r="B45" s="96"/>
      <c r="C45" s="97">
        <v>4234</v>
      </c>
      <c r="D45" s="66" t="s">
        <v>64</v>
      </c>
      <c r="E45" s="114">
        <v>99.6</v>
      </c>
      <c r="F45" s="114">
        <v>500</v>
      </c>
      <c r="G45" s="114">
        <f>+'[1]3-Ծախսերի բացվածք'!L55</f>
        <v>316.7</v>
      </c>
      <c r="H45" s="115">
        <f>+G45-F45</f>
        <v>-183.3</v>
      </c>
      <c r="I45" s="83">
        <f t="shared" si="1"/>
        <v>217.1</v>
      </c>
      <c r="J45" s="60" t="s">
        <v>65</v>
      </c>
    </row>
    <row r="46" spans="1:10" s="53" customFormat="1" ht="18.75" hidden="1" customHeight="1">
      <c r="A46" s="95"/>
      <c r="B46" s="96"/>
      <c r="C46" s="97">
        <v>4235</v>
      </c>
      <c r="D46" s="66" t="s">
        <v>66</v>
      </c>
      <c r="E46" s="81"/>
      <c r="F46" s="81"/>
      <c r="G46" s="81"/>
      <c r="H46" s="100" t="e">
        <f>+#REF!-F46</f>
        <v>#REF!</v>
      </c>
      <c r="I46" s="83">
        <f t="shared" si="1"/>
        <v>0</v>
      </c>
      <c r="J46" s="60"/>
    </row>
    <row r="47" spans="1:10" s="105" customFormat="1" ht="33" hidden="1">
      <c r="A47" s="95"/>
      <c r="B47" s="96"/>
      <c r="C47" s="97">
        <v>4236</v>
      </c>
      <c r="D47" s="66" t="s">
        <v>67</v>
      </c>
      <c r="E47" s="81"/>
      <c r="F47" s="81"/>
      <c r="G47" s="81"/>
      <c r="H47" s="100" t="e">
        <f>+#REF!-F47</f>
        <v>#REF!</v>
      </c>
      <c r="I47" s="83">
        <f t="shared" si="1"/>
        <v>0</v>
      </c>
      <c r="J47" s="60"/>
    </row>
    <row r="48" spans="1:10" s="53" customFormat="1" ht="25.5" customHeight="1">
      <c r="A48" s="95"/>
      <c r="B48" s="96"/>
      <c r="C48" s="97">
        <v>4237</v>
      </c>
      <c r="D48" s="66" t="s">
        <v>68</v>
      </c>
      <c r="E48" s="114">
        <v>298.75</v>
      </c>
      <c r="F48" s="114">
        <v>300</v>
      </c>
      <c r="G48" s="114">
        <f>+'[1]3-Ծախսերի բացվածք'!L60</f>
        <v>300</v>
      </c>
      <c r="H48" s="115">
        <f>+G48-F48</f>
        <v>0</v>
      </c>
      <c r="I48" s="83">
        <f t="shared" si="1"/>
        <v>1.25</v>
      </c>
      <c r="J48" s="60"/>
    </row>
    <row r="49" spans="1:10" s="53" customFormat="1" ht="78" customHeight="1">
      <c r="A49" s="95"/>
      <c r="B49" s="96"/>
      <c r="C49" s="97">
        <v>4239</v>
      </c>
      <c r="D49" s="57" t="s">
        <v>69</v>
      </c>
      <c r="E49" s="119">
        <v>0</v>
      </c>
      <c r="F49" s="119">
        <v>340</v>
      </c>
      <c r="G49" s="114">
        <f>+'[1]3-Ծախսերի բացվածք'!L64</f>
        <v>308.60000000000002</v>
      </c>
      <c r="H49" s="115">
        <f>+G49-F49</f>
        <v>-31.399999999999977</v>
      </c>
      <c r="I49" s="83">
        <f t="shared" si="1"/>
        <v>308.60000000000002</v>
      </c>
      <c r="J49" s="60" t="s">
        <v>70</v>
      </c>
    </row>
    <row r="50" spans="1:10" s="53" customFormat="1" ht="30" customHeight="1">
      <c r="A50" s="95"/>
      <c r="B50" s="96"/>
      <c r="C50" s="97">
        <v>4241</v>
      </c>
      <c r="D50" s="66" t="s">
        <v>71</v>
      </c>
      <c r="E50" s="114">
        <v>102.714</v>
      </c>
      <c r="F50" s="114">
        <v>120</v>
      </c>
      <c r="G50" s="114">
        <f>+'[1]3-Ծախսերի բացվածք'!L71</f>
        <v>120</v>
      </c>
      <c r="H50" s="115">
        <f>+G50-F50</f>
        <v>0</v>
      </c>
      <c r="I50" s="83">
        <f t="shared" si="1"/>
        <v>17.286000000000001</v>
      </c>
      <c r="J50" s="60"/>
    </row>
    <row r="51" spans="1:10" s="53" customFormat="1" ht="132" customHeight="1">
      <c r="A51" s="95"/>
      <c r="B51" s="96"/>
      <c r="C51" s="97">
        <v>4251</v>
      </c>
      <c r="D51" s="57" t="s">
        <v>72</v>
      </c>
      <c r="E51" s="119">
        <v>1152</v>
      </c>
      <c r="F51" s="119">
        <v>24905</v>
      </c>
      <c r="G51" s="114">
        <f>+'[1]3-Ծախսերի բացվածք'!L75</f>
        <v>7965.6</v>
      </c>
      <c r="H51" s="115">
        <f>+G51-F51</f>
        <v>-16939.400000000001</v>
      </c>
      <c r="I51" s="83">
        <f t="shared" si="1"/>
        <v>6813.6</v>
      </c>
      <c r="J51" s="60" t="s">
        <v>73</v>
      </c>
    </row>
    <row r="52" spans="1:10" s="53" customFormat="1" ht="66">
      <c r="A52" s="95"/>
      <c r="B52" s="96"/>
      <c r="C52" s="108">
        <v>4252</v>
      </c>
      <c r="D52" s="90" t="s">
        <v>74</v>
      </c>
      <c r="E52" s="92">
        <f>E54+E55</f>
        <v>1196.011</v>
      </c>
      <c r="F52" s="92">
        <f>F54+F55</f>
        <v>1580</v>
      </c>
      <c r="G52" s="92">
        <f>G54+G55</f>
        <v>1580</v>
      </c>
      <c r="H52" s="93">
        <f>H54+H55</f>
        <v>0</v>
      </c>
      <c r="I52" s="92">
        <f t="shared" si="1"/>
        <v>383.98900000000003</v>
      </c>
      <c r="J52" s="94"/>
    </row>
    <row r="53" spans="1:10" s="53" customFormat="1" ht="17.25">
      <c r="A53" s="95"/>
      <c r="B53" s="96"/>
      <c r="C53" s="97"/>
      <c r="D53" s="64" t="s">
        <v>28</v>
      </c>
      <c r="E53" s="88"/>
      <c r="F53" s="88"/>
      <c r="G53" s="81"/>
      <c r="H53" s="100"/>
      <c r="I53" s="83"/>
      <c r="J53" s="58"/>
    </row>
    <row r="54" spans="1:10" s="105" customFormat="1" ht="42" customHeight="1">
      <c r="A54" s="95"/>
      <c r="B54" s="96"/>
      <c r="C54" s="97"/>
      <c r="D54" s="68" t="s">
        <v>75</v>
      </c>
      <c r="E54" s="101">
        <v>927.21100000000001</v>
      </c>
      <c r="F54" s="101">
        <v>929.2</v>
      </c>
      <c r="G54" s="101">
        <f>+'[1]3-Ծախսերի բացվածք'!L82</f>
        <v>929.2</v>
      </c>
      <c r="H54" s="100">
        <f>+G54-F54</f>
        <v>0</v>
      </c>
      <c r="I54" s="101">
        <f>+G54-E54</f>
        <v>1.9890000000000327</v>
      </c>
      <c r="J54" s="58"/>
    </row>
    <row r="55" spans="1:10" s="105" customFormat="1" ht="42" customHeight="1">
      <c r="A55" s="95"/>
      <c r="B55" s="96"/>
      <c r="C55" s="97"/>
      <c r="D55" s="68" t="s">
        <v>76</v>
      </c>
      <c r="E55" s="101">
        <v>268.8</v>
      </c>
      <c r="F55" s="101">
        <v>650.79999999999995</v>
      </c>
      <c r="G55" s="81">
        <f>+'[1]3-Ծախսերի բացվածք'!L83</f>
        <v>650.79999999999995</v>
      </c>
      <c r="H55" s="100">
        <f>+G55-F55</f>
        <v>0</v>
      </c>
      <c r="I55" s="101">
        <f>+G55-E55</f>
        <v>381.99999999999994</v>
      </c>
      <c r="J55" s="58"/>
    </row>
    <row r="56" spans="1:10" s="105" customFormat="1" ht="39.75" customHeight="1">
      <c r="A56" s="95"/>
      <c r="B56" s="96"/>
      <c r="C56" s="108">
        <v>4261</v>
      </c>
      <c r="D56" s="90" t="s">
        <v>77</v>
      </c>
      <c r="E56" s="92">
        <f>E58+E59</f>
        <v>1083.992</v>
      </c>
      <c r="F56" s="92">
        <f>F58+F59</f>
        <v>1211.9000000000001</v>
      </c>
      <c r="G56" s="92">
        <f>+'[1]3-Ծախսերի բացվածք'!L84</f>
        <v>1944.8500000000001</v>
      </c>
      <c r="H56" s="93">
        <f>H58+H59</f>
        <v>733</v>
      </c>
      <c r="I56" s="92">
        <f>+G56-E56</f>
        <v>860.85800000000017</v>
      </c>
      <c r="J56" s="94"/>
    </row>
    <row r="57" spans="1:10" s="105" customFormat="1" ht="17.25">
      <c r="A57" s="95"/>
      <c r="B57" s="96"/>
      <c r="C57" s="97"/>
      <c r="D57" s="64" t="s">
        <v>28</v>
      </c>
      <c r="E57" s="81"/>
      <c r="F57" s="81"/>
      <c r="G57" s="81"/>
      <c r="H57" s="100"/>
      <c r="I57" s="83"/>
      <c r="J57" s="60"/>
    </row>
    <row r="58" spans="1:10" s="105" customFormat="1" ht="17.25">
      <c r="A58" s="95"/>
      <c r="B58" s="96"/>
      <c r="C58" s="97"/>
      <c r="D58" s="64" t="s">
        <v>78</v>
      </c>
      <c r="E58" s="81">
        <v>1083.992</v>
      </c>
      <c r="F58" s="81">
        <v>1211.9000000000001</v>
      </c>
      <c r="G58" s="81">
        <v>1464.9</v>
      </c>
      <c r="H58" s="100">
        <f>+G58-F58</f>
        <v>253</v>
      </c>
      <c r="I58" s="101">
        <f t="shared" ref="I58:I80" si="2">+G58-E58</f>
        <v>380.90800000000013</v>
      </c>
      <c r="J58" s="60"/>
    </row>
    <row r="59" spans="1:10" s="105" customFormat="1" ht="115.5">
      <c r="A59" s="95"/>
      <c r="B59" s="96"/>
      <c r="C59" s="97"/>
      <c r="D59" s="64" t="s">
        <v>79</v>
      </c>
      <c r="E59" s="81">
        <v>0</v>
      </c>
      <c r="F59" s="81">
        <v>0</v>
      </c>
      <c r="G59" s="81">
        <v>480</v>
      </c>
      <c r="H59" s="100">
        <f>+G59-F59</f>
        <v>480</v>
      </c>
      <c r="I59" s="101">
        <f t="shared" si="2"/>
        <v>480</v>
      </c>
      <c r="J59" s="60" t="s">
        <v>80</v>
      </c>
    </row>
    <row r="60" spans="1:10" s="105" customFormat="1" ht="33" hidden="1">
      <c r="A60" s="95"/>
      <c r="B60" s="96"/>
      <c r="C60" s="97">
        <v>4262</v>
      </c>
      <c r="D60" s="66" t="s">
        <v>81</v>
      </c>
      <c r="E60" s="81"/>
      <c r="F60" s="81"/>
      <c r="G60" s="81"/>
      <c r="H60" s="100" t="e">
        <f>+#REF!-F60</f>
        <v>#REF!</v>
      </c>
      <c r="I60" s="83">
        <f t="shared" si="2"/>
        <v>0</v>
      </c>
      <c r="J60" s="60"/>
    </row>
    <row r="61" spans="1:10" s="116" customFormat="1" ht="33.75" customHeight="1">
      <c r="A61" s="110"/>
      <c r="B61" s="111"/>
      <c r="C61" s="112">
        <v>4264</v>
      </c>
      <c r="D61" s="113" t="s">
        <v>82</v>
      </c>
      <c r="E61" s="83">
        <v>2763.125</v>
      </c>
      <c r="F61" s="83">
        <v>3826.8</v>
      </c>
      <c r="G61" s="83">
        <f>+'[1]3-Ծախսերի բացվածք'!L137</f>
        <v>3826.8262399999999</v>
      </c>
      <c r="H61" s="115">
        <f>+G61-F61</f>
        <v>2.6239999999688735E-2</v>
      </c>
      <c r="I61" s="83">
        <f t="shared" si="2"/>
        <v>1063.7012399999999</v>
      </c>
      <c r="J61" s="60"/>
    </row>
    <row r="62" spans="1:10" s="116" customFormat="1" ht="22.5" hidden="1" customHeight="1">
      <c r="A62" s="110"/>
      <c r="B62" s="111"/>
      <c r="C62" s="112">
        <v>4266</v>
      </c>
      <c r="D62" s="113" t="s">
        <v>83</v>
      </c>
      <c r="E62" s="83"/>
      <c r="F62" s="83"/>
      <c r="G62" s="114"/>
      <c r="H62" s="115">
        <f>+G62-F62</f>
        <v>0</v>
      </c>
      <c r="I62" s="83">
        <f t="shared" si="2"/>
        <v>0</v>
      </c>
      <c r="J62" s="60"/>
    </row>
    <row r="63" spans="1:10" s="116" customFormat="1" ht="33">
      <c r="A63" s="110"/>
      <c r="B63" s="111"/>
      <c r="C63" s="112">
        <v>4267</v>
      </c>
      <c r="D63" s="113" t="s">
        <v>84</v>
      </c>
      <c r="E63" s="83">
        <v>462.81549999999999</v>
      </c>
      <c r="F63" s="83">
        <v>570.4</v>
      </c>
      <c r="G63" s="114">
        <f>+'[1]3-Ծախսերի բացվածք'!L143</f>
        <v>570.4</v>
      </c>
      <c r="H63" s="115">
        <f>+G63-F63</f>
        <v>0</v>
      </c>
      <c r="I63" s="83">
        <f t="shared" si="2"/>
        <v>107.58449999999999</v>
      </c>
      <c r="J63" s="60"/>
    </row>
    <row r="64" spans="1:10" s="116" customFormat="1" ht="27.75" customHeight="1">
      <c r="A64" s="110"/>
      <c r="B64" s="111"/>
      <c r="C64" s="112">
        <v>4269</v>
      </c>
      <c r="D64" s="113" t="s">
        <v>85</v>
      </c>
      <c r="E64" s="83"/>
      <c r="F64" s="83">
        <v>100</v>
      </c>
      <c r="G64" s="114">
        <v>100</v>
      </c>
      <c r="H64" s="115">
        <f>+G64-F64</f>
        <v>0</v>
      </c>
      <c r="I64" s="83">
        <f t="shared" si="2"/>
        <v>100</v>
      </c>
      <c r="J64" s="60"/>
    </row>
    <row r="65" spans="1:10" s="105" customFormat="1" ht="33" hidden="1">
      <c r="A65" s="95"/>
      <c r="B65" s="96"/>
      <c r="C65" s="97" t="s">
        <v>86</v>
      </c>
      <c r="D65" s="57" t="s">
        <v>87</v>
      </c>
      <c r="E65" s="81"/>
      <c r="F65" s="81"/>
      <c r="G65" s="81"/>
      <c r="H65" s="100"/>
      <c r="I65" s="83">
        <f t="shared" si="2"/>
        <v>0</v>
      </c>
      <c r="J65" s="60"/>
    </row>
    <row r="66" spans="1:10" s="105" customFormat="1" ht="33" hidden="1">
      <c r="A66" s="95"/>
      <c r="B66" s="96"/>
      <c r="C66" s="97" t="s">
        <v>88</v>
      </c>
      <c r="D66" s="57" t="s">
        <v>89</v>
      </c>
      <c r="E66" s="81"/>
      <c r="F66" s="81"/>
      <c r="G66" s="81"/>
      <c r="H66" s="100"/>
      <c r="I66" s="83">
        <f t="shared" si="2"/>
        <v>0</v>
      </c>
      <c r="J66" s="60"/>
    </row>
    <row r="67" spans="1:10" s="105" customFormat="1" ht="33" hidden="1">
      <c r="A67" s="95"/>
      <c r="B67" s="96"/>
      <c r="C67" s="97" t="s">
        <v>90</v>
      </c>
      <c r="D67" s="57" t="s">
        <v>91</v>
      </c>
      <c r="E67" s="81"/>
      <c r="F67" s="81"/>
      <c r="G67" s="81"/>
      <c r="H67" s="100"/>
      <c r="I67" s="83">
        <f t="shared" si="2"/>
        <v>0</v>
      </c>
      <c r="J67" s="60"/>
    </row>
    <row r="68" spans="1:10" s="105" customFormat="1" ht="49.5" hidden="1">
      <c r="A68" s="95"/>
      <c r="B68" s="96"/>
      <c r="C68" s="97">
        <v>4511</v>
      </c>
      <c r="D68" s="57" t="s">
        <v>92</v>
      </c>
      <c r="E68" s="81"/>
      <c r="F68" s="81"/>
      <c r="G68" s="81"/>
      <c r="H68" s="100" t="e">
        <f>+#REF!-F68</f>
        <v>#REF!</v>
      </c>
      <c r="I68" s="83">
        <f t="shared" si="2"/>
        <v>0</v>
      </c>
      <c r="J68" s="60"/>
    </row>
    <row r="69" spans="1:10" s="121" customFormat="1" ht="49.5" hidden="1">
      <c r="A69" s="95"/>
      <c r="B69" s="96"/>
      <c r="C69" s="97">
        <v>4621</v>
      </c>
      <c r="D69" s="57" t="s">
        <v>93</v>
      </c>
      <c r="E69" s="81"/>
      <c r="F69" s="81"/>
      <c r="G69" s="81"/>
      <c r="H69" s="100" t="e">
        <f>+#REF!-F69</f>
        <v>#REF!</v>
      </c>
      <c r="I69" s="83">
        <f t="shared" si="2"/>
        <v>0</v>
      </c>
      <c r="J69" s="120"/>
    </row>
    <row r="70" spans="1:10" s="121" customFormat="1" ht="49.5" hidden="1">
      <c r="A70" s="95"/>
      <c r="B70" s="96"/>
      <c r="C70" s="97">
        <v>4631</v>
      </c>
      <c r="D70" s="57" t="s">
        <v>94</v>
      </c>
      <c r="E70" s="81"/>
      <c r="F70" s="81"/>
      <c r="G70" s="81"/>
      <c r="H70" s="100" t="e">
        <f>+#REF!-F70</f>
        <v>#REF!</v>
      </c>
      <c r="I70" s="83">
        <f t="shared" si="2"/>
        <v>0</v>
      </c>
      <c r="J70" s="120"/>
    </row>
    <row r="71" spans="1:10" s="121" customFormat="1" ht="21.75" hidden="1" customHeight="1">
      <c r="A71" s="95"/>
      <c r="B71" s="96"/>
      <c r="C71" s="97">
        <v>4632</v>
      </c>
      <c r="D71" s="57" t="s">
        <v>95</v>
      </c>
      <c r="E71" s="81"/>
      <c r="F71" s="81"/>
      <c r="G71" s="81"/>
      <c r="H71" s="100" t="e">
        <f>+#REF!-F71</f>
        <v>#REF!</v>
      </c>
      <c r="I71" s="83">
        <f t="shared" si="2"/>
        <v>0</v>
      </c>
      <c r="J71" s="60"/>
    </row>
    <row r="72" spans="1:10" s="121" customFormat="1" ht="42" hidden="1" customHeight="1">
      <c r="A72" s="95"/>
      <c r="B72" s="96"/>
      <c r="C72" s="97" t="s">
        <v>96</v>
      </c>
      <c r="D72" s="57" t="s">
        <v>97</v>
      </c>
      <c r="E72" s="81"/>
      <c r="F72" s="81"/>
      <c r="G72" s="81"/>
      <c r="H72" s="100"/>
      <c r="I72" s="83">
        <f t="shared" si="2"/>
        <v>0</v>
      </c>
      <c r="J72" s="60"/>
    </row>
    <row r="73" spans="1:10" s="121" customFormat="1" ht="48.75" hidden="1" customHeight="1">
      <c r="A73" s="95"/>
      <c r="B73" s="96"/>
      <c r="C73" s="97">
        <v>4638</v>
      </c>
      <c r="D73" s="57" t="s">
        <v>98</v>
      </c>
      <c r="E73" s="81"/>
      <c r="F73" s="81"/>
      <c r="G73" s="81"/>
      <c r="H73" s="100" t="e">
        <f>+#REF!-F73</f>
        <v>#REF!</v>
      </c>
      <c r="I73" s="83">
        <f t="shared" si="2"/>
        <v>0</v>
      </c>
      <c r="J73" s="60"/>
    </row>
    <row r="74" spans="1:10" s="121" customFormat="1" ht="23.25" hidden="1" customHeight="1">
      <c r="A74" s="95"/>
      <c r="B74" s="96"/>
      <c r="C74" s="97" t="s">
        <v>99</v>
      </c>
      <c r="D74" s="57" t="s">
        <v>100</v>
      </c>
      <c r="E74" s="81"/>
      <c r="F74" s="81"/>
      <c r="G74" s="81"/>
      <c r="H74" s="100" t="e">
        <f>+#REF!-F74</f>
        <v>#REF!</v>
      </c>
      <c r="I74" s="83">
        <f t="shared" si="2"/>
        <v>0</v>
      </c>
      <c r="J74" s="60"/>
    </row>
    <row r="75" spans="1:10" s="121" customFormat="1" ht="66" hidden="1">
      <c r="A75" s="95"/>
      <c r="B75" s="96"/>
      <c r="C75" s="97" t="s">
        <v>101</v>
      </c>
      <c r="D75" s="57" t="s">
        <v>102</v>
      </c>
      <c r="E75" s="81"/>
      <c r="F75" s="81"/>
      <c r="G75" s="81"/>
      <c r="H75" s="100" t="e">
        <f>+#REF!-F75</f>
        <v>#REF!</v>
      </c>
      <c r="I75" s="83">
        <f t="shared" si="2"/>
        <v>0</v>
      </c>
      <c r="J75" s="60"/>
    </row>
    <row r="76" spans="1:10" s="121" customFormat="1" ht="49.5" hidden="1">
      <c r="A76" s="95"/>
      <c r="B76" s="96"/>
      <c r="C76" s="97" t="s">
        <v>103</v>
      </c>
      <c r="D76" s="64" t="s">
        <v>104</v>
      </c>
      <c r="E76" s="81"/>
      <c r="F76" s="81"/>
      <c r="G76" s="81"/>
      <c r="H76" s="100"/>
      <c r="I76" s="83">
        <f t="shared" si="2"/>
        <v>0</v>
      </c>
      <c r="J76" s="60"/>
    </row>
    <row r="77" spans="1:10" s="121" customFormat="1" ht="21" hidden="1" customHeight="1">
      <c r="A77" s="95"/>
      <c r="B77" s="96"/>
      <c r="C77" s="97">
        <v>4729</v>
      </c>
      <c r="D77" s="66" t="s">
        <v>105</v>
      </c>
      <c r="E77" s="114"/>
      <c r="F77" s="114"/>
      <c r="G77" s="81"/>
      <c r="H77" s="100" t="e">
        <f>+#REF!-F77</f>
        <v>#REF!</v>
      </c>
      <c r="I77" s="83">
        <f t="shared" si="2"/>
        <v>0</v>
      </c>
      <c r="J77" s="122"/>
    </row>
    <row r="78" spans="1:10" s="121" customFormat="1" ht="21" hidden="1" customHeight="1">
      <c r="A78" s="95"/>
      <c r="B78" s="96"/>
      <c r="C78" s="97" t="s">
        <v>106</v>
      </c>
      <c r="D78" s="64" t="s">
        <v>107</v>
      </c>
      <c r="E78" s="114"/>
      <c r="F78" s="114"/>
      <c r="G78" s="81"/>
      <c r="H78" s="100"/>
      <c r="I78" s="83">
        <f t="shared" si="2"/>
        <v>0</v>
      </c>
      <c r="J78" s="122"/>
    </row>
    <row r="79" spans="1:10" s="121" customFormat="1" ht="22.5" customHeight="1">
      <c r="A79" s="95"/>
      <c r="B79" s="96"/>
      <c r="C79" s="97">
        <v>4822</v>
      </c>
      <c r="D79" s="66" t="s">
        <v>108</v>
      </c>
      <c r="E79" s="114"/>
      <c r="F79" s="114"/>
      <c r="G79" s="81"/>
      <c r="H79" s="100"/>
      <c r="I79" s="83">
        <f t="shared" si="2"/>
        <v>0</v>
      </c>
      <c r="J79" s="122"/>
    </row>
    <row r="80" spans="1:10" s="121" customFormat="1" ht="19.5" customHeight="1">
      <c r="A80" s="95"/>
      <c r="B80" s="96"/>
      <c r="C80" s="108">
        <v>4823</v>
      </c>
      <c r="D80" s="90" t="s">
        <v>109</v>
      </c>
      <c r="E80" s="92">
        <f>E82+E83+E84</f>
        <v>43.284999999999997</v>
      </c>
      <c r="F80" s="92">
        <f>F82+F83+F84</f>
        <v>92</v>
      </c>
      <c r="G80" s="92">
        <f>G82+G83+G84</f>
        <v>194</v>
      </c>
      <c r="H80" s="93">
        <f>H82+H83+H84</f>
        <v>102</v>
      </c>
      <c r="I80" s="92">
        <f t="shared" si="2"/>
        <v>150.715</v>
      </c>
      <c r="J80" s="94"/>
    </row>
    <row r="81" spans="1:10" s="121" customFormat="1" ht="17.25">
      <c r="A81" s="95"/>
      <c r="B81" s="96"/>
      <c r="C81" s="97"/>
      <c r="D81" s="64" t="s">
        <v>28</v>
      </c>
      <c r="E81" s="114"/>
      <c r="F81" s="114"/>
      <c r="G81" s="81"/>
      <c r="H81" s="100"/>
      <c r="I81" s="83"/>
      <c r="J81" s="122"/>
    </row>
    <row r="82" spans="1:10" s="105" customFormat="1" ht="49.5">
      <c r="A82" s="95"/>
      <c r="B82" s="96"/>
      <c r="C82" s="97"/>
      <c r="D82" s="64" t="s">
        <v>110</v>
      </c>
      <c r="E82" s="81">
        <v>43.284999999999997</v>
      </c>
      <c r="F82" s="101">
        <v>44</v>
      </c>
      <c r="G82" s="81">
        <v>44</v>
      </c>
      <c r="H82" s="100">
        <f>+G82-F82</f>
        <v>0</v>
      </c>
      <c r="I82" s="101">
        <f t="shared" ref="I82:I89" si="3">+G82-E82</f>
        <v>0.71500000000000341</v>
      </c>
      <c r="J82" s="60"/>
    </row>
    <row r="83" spans="1:10" ht="27.95" customHeight="1">
      <c r="A83" s="95"/>
      <c r="B83" s="96"/>
      <c r="C83" s="97"/>
      <c r="D83" s="64" t="s">
        <v>111</v>
      </c>
      <c r="E83" s="81"/>
      <c r="F83" s="114"/>
      <c r="G83" s="81"/>
      <c r="H83" s="100"/>
      <c r="I83" s="101">
        <f t="shared" si="3"/>
        <v>0</v>
      </c>
      <c r="J83" s="122"/>
    </row>
    <row r="84" spans="1:10" ht="103.5" customHeight="1">
      <c r="A84" s="95"/>
      <c r="B84" s="96"/>
      <c r="C84" s="97"/>
      <c r="D84" s="64" t="s">
        <v>112</v>
      </c>
      <c r="E84" s="114"/>
      <c r="F84" s="81">
        <v>48</v>
      </c>
      <c r="G84" s="81">
        <v>150</v>
      </c>
      <c r="H84" s="100">
        <f>+G84-F84</f>
        <v>102</v>
      </c>
      <c r="I84" s="101">
        <f t="shared" si="3"/>
        <v>150</v>
      </c>
      <c r="J84" s="60" t="s">
        <v>113</v>
      </c>
    </row>
    <row r="85" spans="1:10" ht="84.75" hidden="1" customHeight="1">
      <c r="A85" s="95"/>
      <c r="B85" s="96"/>
      <c r="C85" s="97" t="s">
        <v>114</v>
      </c>
      <c r="D85" s="66" t="s">
        <v>115</v>
      </c>
      <c r="E85" s="114"/>
      <c r="F85" s="114"/>
      <c r="G85" s="81"/>
      <c r="H85" s="100"/>
      <c r="I85" s="83">
        <f t="shared" si="3"/>
        <v>0</v>
      </c>
      <c r="J85" s="122"/>
    </row>
    <row r="86" spans="1:10" ht="31.5" hidden="1" customHeight="1">
      <c r="A86" s="95"/>
      <c r="B86" s="96"/>
      <c r="C86" s="97">
        <v>4831</v>
      </c>
      <c r="D86" s="57" t="s">
        <v>116</v>
      </c>
      <c r="E86" s="114"/>
      <c r="F86" s="114"/>
      <c r="G86" s="81"/>
      <c r="H86" s="100"/>
      <c r="I86" s="83">
        <f t="shared" si="3"/>
        <v>0</v>
      </c>
      <c r="J86" s="122"/>
    </row>
    <row r="87" spans="1:10" ht="43.5" hidden="1" customHeight="1">
      <c r="A87" s="95"/>
      <c r="B87" s="96"/>
      <c r="C87" s="97">
        <v>4851</v>
      </c>
      <c r="D87" s="57" t="s">
        <v>117</v>
      </c>
      <c r="E87" s="114"/>
      <c r="F87" s="114"/>
      <c r="G87" s="81"/>
      <c r="H87" s="100"/>
      <c r="I87" s="83">
        <f t="shared" si="3"/>
        <v>0</v>
      </c>
      <c r="J87" s="122"/>
    </row>
    <row r="88" spans="1:10" s="123" customFormat="1" ht="19.5" hidden="1" customHeight="1">
      <c r="A88" s="95"/>
      <c r="B88" s="96"/>
      <c r="C88" s="97">
        <v>4861</v>
      </c>
      <c r="D88" s="66" t="s">
        <v>118</v>
      </c>
      <c r="E88" s="114"/>
      <c r="F88" s="114"/>
      <c r="G88" s="81"/>
      <c r="H88" s="100"/>
      <c r="I88" s="83">
        <f t="shared" si="3"/>
        <v>0</v>
      </c>
      <c r="J88" s="122"/>
    </row>
    <row r="89" spans="1:10" ht="19.5" hidden="1" customHeight="1">
      <c r="A89" s="124"/>
      <c r="B89" s="125"/>
      <c r="C89" s="97">
        <v>4891</v>
      </c>
      <c r="D89" s="66" t="s">
        <v>119</v>
      </c>
      <c r="E89" s="81"/>
      <c r="F89" s="81"/>
      <c r="G89" s="81"/>
      <c r="H89" s="100"/>
      <c r="I89" s="83">
        <f t="shared" si="3"/>
        <v>0</v>
      </c>
      <c r="J89" s="60"/>
    </row>
    <row r="90" spans="1:10" ht="14.25" customHeight="1">
      <c r="D90" s="127"/>
      <c r="E90" s="128"/>
      <c r="F90" s="128"/>
      <c r="G90" s="81"/>
      <c r="H90" s="100"/>
      <c r="I90" s="83"/>
      <c r="J90" s="129"/>
    </row>
    <row r="91" spans="1:10" s="134" customFormat="1" ht="49.5">
      <c r="A91" s="130" t="s">
        <v>7</v>
      </c>
      <c r="B91" s="130"/>
      <c r="C91" s="131"/>
      <c r="D91" s="132" t="s">
        <v>120</v>
      </c>
      <c r="E91" s="73">
        <f>SUM(E93:E102)</f>
        <v>47455.83</v>
      </c>
      <c r="F91" s="73">
        <f>SUM(F93:F102)</f>
        <v>74770</v>
      </c>
      <c r="G91" s="73">
        <f>SUM(G93:G102)</f>
        <v>26442</v>
      </c>
      <c r="H91" s="74">
        <f>SUM(H93:H102)</f>
        <v>-48328</v>
      </c>
      <c r="I91" s="74">
        <f>+G91-E91</f>
        <v>-21013.83</v>
      </c>
      <c r="J91" s="133"/>
    </row>
    <row r="92" spans="1:10" s="126" customFormat="1" ht="50.25" customHeight="1">
      <c r="A92" s="135" t="s">
        <v>12</v>
      </c>
      <c r="B92" s="135" t="s">
        <v>13</v>
      </c>
      <c r="C92" s="136"/>
      <c r="D92" s="79" t="s">
        <v>28</v>
      </c>
      <c r="E92" s="137"/>
      <c r="F92" s="137"/>
      <c r="G92" s="81"/>
      <c r="H92" s="100"/>
      <c r="I92" s="83"/>
      <c r="J92" s="138"/>
    </row>
    <row r="93" spans="1:10" s="145" customFormat="1" ht="15.75" customHeight="1">
      <c r="A93" s="139">
        <f>'[1]1-ԱՄՓՈՓ'!D10</f>
        <v>1213</v>
      </c>
      <c r="B93" s="140">
        <v>31003</v>
      </c>
      <c r="C93" s="141">
        <v>5111</v>
      </c>
      <c r="D93" s="142" t="s">
        <v>121</v>
      </c>
      <c r="E93" s="143"/>
      <c r="F93" s="143"/>
      <c r="G93" s="81"/>
      <c r="H93" s="100">
        <f t="shared" ref="H93:H102" si="4">+G93-F93</f>
        <v>0</v>
      </c>
      <c r="I93" s="100"/>
      <c r="J93" s="144"/>
    </row>
    <row r="94" spans="1:10" s="145" customFormat="1" ht="15.75" hidden="1" customHeight="1">
      <c r="A94" s="95"/>
      <c r="B94" s="146"/>
      <c r="C94" s="141">
        <v>5112</v>
      </c>
      <c r="D94" s="142" t="s">
        <v>122</v>
      </c>
      <c r="E94" s="143"/>
      <c r="F94" s="143"/>
      <c r="G94" s="81"/>
      <c r="H94" s="100">
        <f t="shared" si="4"/>
        <v>0</v>
      </c>
      <c r="I94" s="100"/>
      <c r="J94" s="144"/>
    </row>
    <row r="95" spans="1:10" s="145" customFormat="1" ht="33" hidden="1">
      <c r="A95" s="95"/>
      <c r="B95" s="146"/>
      <c r="C95" s="141">
        <v>5113</v>
      </c>
      <c r="D95" s="142" t="s">
        <v>123</v>
      </c>
      <c r="E95" s="143"/>
      <c r="F95" s="143"/>
      <c r="G95" s="81"/>
      <c r="H95" s="100">
        <f t="shared" si="4"/>
        <v>0</v>
      </c>
      <c r="I95" s="100"/>
      <c r="J95" s="144"/>
    </row>
    <row r="96" spans="1:10" s="145" customFormat="1" ht="33">
      <c r="A96" s="95"/>
      <c r="B96" s="95"/>
      <c r="C96" s="141">
        <v>5121</v>
      </c>
      <c r="D96" s="142" t="s">
        <v>124</v>
      </c>
      <c r="E96" s="143"/>
      <c r="F96" s="143"/>
      <c r="G96" s="81"/>
      <c r="H96" s="100">
        <f t="shared" si="4"/>
        <v>0</v>
      </c>
      <c r="I96" s="100"/>
      <c r="J96" s="144"/>
    </row>
    <row r="97" spans="1:10" s="145" customFormat="1" ht="409.5" customHeight="1">
      <c r="A97" s="95"/>
      <c r="B97" s="95"/>
      <c r="C97" s="147">
        <v>5122</v>
      </c>
      <c r="D97" s="148" t="s">
        <v>125</v>
      </c>
      <c r="E97" s="114">
        <v>4738.59</v>
      </c>
      <c r="F97" s="83">
        <v>8505</v>
      </c>
      <c r="G97" s="114">
        <f>+'[1]3-Ծախսերի բացվածք'!L181</f>
        <v>26442</v>
      </c>
      <c r="H97" s="115">
        <f t="shared" si="4"/>
        <v>17937</v>
      </c>
      <c r="I97" s="83">
        <f>+G97-E97</f>
        <v>21703.41</v>
      </c>
      <c r="J97" s="149" t="s">
        <v>126</v>
      </c>
    </row>
    <row r="98" spans="1:10" s="145" customFormat="1" ht="53.25" customHeight="1">
      <c r="A98" s="95"/>
      <c r="B98" s="95"/>
      <c r="C98" s="147">
        <v>5129</v>
      </c>
      <c r="D98" s="148" t="s">
        <v>127</v>
      </c>
      <c r="E98" s="114">
        <v>42717.24</v>
      </c>
      <c r="F98" s="83">
        <v>66265</v>
      </c>
      <c r="G98" s="81">
        <f>+'[1]3-Ծախսերի բացվածք'!L220</f>
        <v>0</v>
      </c>
      <c r="H98" s="100">
        <f t="shared" si="4"/>
        <v>-66265</v>
      </c>
      <c r="I98" s="83">
        <f>+G98-E98</f>
        <v>-42717.24</v>
      </c>
      <c r="J98" s="60" t="s">
        <v>128</v>
      </c>
    </row>
    <row r="99" spans="1:10" s="145" customFormat="1" ht="15.75" hidden="1" customHeight="1">
      <c r="A99" s="95"/>
      <c r="B99" s="95"/>
      <c r="C99" s="141">
        <v>5131</v>
      </c>
      <c r="D99" s="142" t="s">
        <v>129</v>
      </c>
      <c r="E99" s="150"/>
      <c r="F99" s="150"/>
      <c r="G99" s="151"/>
      <c r="H99" s="152">
        <f t="shared" si="4"/>
        <v>0</v>
      </c>
      <c r="I99" s="153" t="e">
        <f>#REF!-E99</f>
        <v>#REF!</v>
      </c>
      <c r="J99" s="144"/>
    </row>
    <row r="100" spans="1:10" s="145" customFormat="1" ht="33" hidden="1">
      <c r="A100" s="95"/>
      <c r="B100" s="95"/>
      <c r="C100" s="141">
        <v>5132</v>
      </c>
      <c r="D100" s="142" t="s">
        <v>130</v>
      </c>
      <c r="E100" s="150"/>
      <c r="F100" s="150"/>
      <c r="G100" s="151"/>
      <c r="H100" s="152">
        <f t="shared" si="4"/>
        <v>0</v>
      </c>
      <c r="I100" s="153" t="e">
        <f>#REF!-E100</f>
        <v>#REF!</v>
      </c>
      <c r="J100" s="144"/>
    </row>
    <row r="101" spans="1:10" s="145" customFormat="1" ht="33" hidden="1">
      <c r="A101" s="95"/>
      <c r="B101" s="95"/>
      <c r="C101" s="141">
        <v>5133</v>
      </c>
      <c r="D101" s="142" t="s">
        <v>131</v>
      </c>
      <c r="E101" s="150"/>
      <c r="F101" s="150"/>
      <c r="G101" s="151"/>
      <c r="H101" s="152">
        <f t="shared" si="4"/>
        <v>0</v>
      </c>
      <c r="I101" s="153" t="e">
        <f>#REF!-E101</f>
        <v>#REF!</v>
      </c>
      <c r="J101" s="144"/>
    </row>
    <row r="102" spans="1:10" s="145" customFormat="1" ht="15.75" hidden="1" customHeight="1">
      <c r="A102" s="124"/>
      <c r="B102" s="124"/>
      <c r="C102" s="141">
        <v>5134</v>
      </c>
      <c r="D102" s="142" t="s">
        <v>132</v>
      </c>
      <c r="E102" s="150"/>
      <c r="F102" s="150"/>
      <c r="G102" s="151"/>
      <c r="H102" s="152">
        <f t="shared" si="4"/>
        <v>0</v>
      </c>
      <c r="I102" s="153" t="e">
        <f>#REF!-E102</f>
        <v>#REF!</v>
      </c>
      <c r="J102" s="144"/>
    </row>
    <row r="104" spans="1:10" ht="63" hidden="1" customHeight="1">
      <c r="A104" s="154"/>
      <c r="B104" s="155" t="s">
        <v>133</v>
      </c>
      <c r="C104" s="155"/>
      <c r="D104" s="155"/>
      <c r="E104" s="155"/>
      <c r="F104" s="155"/>
      <c r="G104" s="155"/>
      <c r="H104" s="155"/>
      <c r="I104" s="155"/>
      <c r="J104" s="155"/>
    </row>
  </sheetData>
  <mergeCells count="15">
    <mergeCell ref="J20:J22"/>
    <mergeCell ref="A91:B91"/>
    <mergeCell ref="B104:J104"/>
    <mergeCell ref="J7:J8"/>
    <mergeCell ref="A10:A18"/>
    <mergeCell ref="B10:B12"/>
    <mergeCell ref="B13:B14"/>
    <mergeCell ref="B15:B16"/>
    <mergeCell ref="B17:B18"/>
    <mergeCell ref="A2:H2"/>
    <mergeCell ref="C3:I3"/>
    <mergeCell ref="A6:B6"/>
    <mergeCell ref="A7:B7"/>
    <mergeCell ref="C7:D7"/>
    <mergeCell ref="G7:I7"/>
  </mergeCells>
  <conditionalFormatting sqref="C8:D8">
    <cfRule type="cellIs" dxfId="3" priority="2" stopIfTrue="1" operator="equal">
      <formula>0</formula>
    </cfRule>
  </conditionalFormatting>
  <conditionalFormatting sqref="D14:D15">
    <cfRule type="cellIs" dxfId="2" priority="1" stopIfTrue="1" operator="equal">
      <formula>0</formula>
    </cfRule>
  </conditionalFormatting>
  <pageMargins left="0.25" right="0.25" top="0.75" bottom="0.75" header="0.3" footer="0.3"/>
  <pageSetup paperSize="9" scale="55" orientation="portrait" r:id="rId1"/>
  <headerFooter alignWithMargins="0">
    <oddFooter>&amp;R&amp;8&amp;P</oddFooter>
  </headerFooter>
  <rowBreaks count="3" manualBreakCount="3">
    <brk id="31" max="10" man="1"/>
    <brk id="44" max="10" man="1"/>
    <brk id="9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CDA1-6BF4-41B8-8E7A-36CD1864E9D7}">
  <dimension ref="A1:M33"/>
  <sheetViews>
    <sheetView topLeftCell="A27" zoomScaleNormal="100" workbookViewId="0">
      <selection activeCell="K28" sqref="K28"/>
    </sheetView>
  </sheetViews>
  <sheetFormatPr defaultRowHeight="13.5"/>
  <cols>
    <col min="1" max="1" width="9.140625" style="233"/>
    <col min="2" max="2" width="12.28515625" style="233" customWidth="1"/>
    <col min="3" max="3" width="6.7109375" style="157" customWidth="1"/>
    <col min="4" max="4" width="45.5703125" style="158" customWidth="1"/>
    <col min="5" max="9" width="17.85546875" style="159" customWidth="1"/>
    <col min="10" max="10" width="31" style="159" customWidth="1"/>
    <col min="11" max="255" width="9.140625" style="161"/>
    <col min="256" max="256" width="12.28515625" style="161" customWidth="1"/>
    <col min="257" max="257" width="6.7109375" style="161" customWidth="1"/>
    <col min="258" max="258" width="45.5703125" style="161" customWidth="1"/>
    <col min="259" max="260" width="11.7109375" style="161" customWidth="1"/>
    <col min="261" max="261" width="11" style="161" customWidth="1"/>
    <col min="262" max="262" width="12.5703125" style="161" customWidth="1"/>
    <col min="263" max="263" width="14.7109375" style="161" customWidth="1"/>
    <col min="264" max="264" width="31" style="161" customWidth="1"/>
    <col min="265" max="265" width="15.140625" style="161" customWidth="1"/>
    <col min="266" max="266" width="13.140625" style="161" customWidth="1"/>
    <col min="267" max="511" width="9.140625" style="161"/>
    <col min="512" max="512" width="12.28515625" style="161" customWidth="1"/>
    <col min="513" max="513" width="6.7109375" style="161" customWidth="1"/>
    <col min="514" max="514" width="45.5703125" style="161" customWidth="1"/>
    <col min="515" max="516" width="11.7109375" style="161" customWidth="1"/>
    <col min="517" max="517" width="11" style="161" customWidth="1"/>
    <col min="518" max="518" width="12.5703125" style="161" customWidth="1"/>
    <col min="519" max="519" width="14.7109375" style="161" customWidth="1"/>
    <col min="520" max="520" width="31" style="161" customWidth="1"/>
    <col min="521" max="521" width="15.140625" style="161" customWidth="1"/>
    <col min="522" max="522" width="13.140625" style="161" customWidth="1"/>
    <col min="523" max="767" width="9.140625" style="161"/>
    <col min="768" max="768" width="12.28515625" style="161" customWidth="1"/>
    <col min="769" max="769" width="6.7109375" style="161" customWidth="1"/>
    <col min="770" max="770" width="45.5703125" style="161" customWidth="1"/>
    <col min="771" max="772" width="11.7109375" style="161" customWidth="1"/>
    <col min="773" max="773" width="11" style="161" customWidth="1"/>
    <col min="774" max="774" width="12.5703125" style="161" customWidth="1"/>
    <col min="775" max="775" width="14.7109375" style="161" customWidth="1"/>
    <col min="776" max="776" width="31" style="161" customWidth="1"/>
    <col min="777" max="777" width="15.140625" style="161" customWidth="1"/>
    <col min="778" max="778" width="13.140625" style="161" customWidth="1"/>
    <col min="779" max="1023" width="9.140625" style="161"/>
    <col min="1024" max="1024" width="12.28515625" style="161" customWidth="1"/>
    <col min="1025" max="1025" width="6.7109375" style="161" customWidth="1"/>
    <col min="1026" max="1026" width="45.5703125" style="161" customWidth="1"/>
    <col min="1027" max="1028" width="11.7109375" style="161" customWidth="1"/>
    <col min="1029" max="1029" width="11" style="161" customWidth="1"/>
    <col min="1030" max="1030" width="12.5703125" style="161" customWidth="1"/>
    <col min="1031" max="1031" width="14.7109375" style="161" customWidth="1"/>
    <col min="1032" max="1032" width="31" style="161" customWidth="1"/>
    <col min="1033" max="1033" width="15.140625" style="161" customWidth="1"/>
    <col min="1034" max="1034" width="13.140625" style="161" customWidth="1"/>
    <col min="1035" max="1279" width="9.140625" style="161"/>
    <col min="1280" max="1280" width="12.28515625" style="161" customWidth="1"/>
    <col min="1281" max="1281" width="6.7109375" style="161" customWidth="1"/>
    <col min="1282" max="1282" width="45.5703125" style="161" customWidth="1"/>
    <col min="1283" max="1284" width="11.7109375" style="161" customWidth="1"/>
    <col min="1285" max="1285" width="11" style="161" customWidth="1"/>
    <col min="1286" max="1286" width="12.5703125" style="161" customWidth="1"/>
    <col min="1287" max="1287" width="14.7109375" style="161" customWidth="1"/>
    <col min="1288" max="1288" width="31" style="161" customWidth="1"/>
    <col min="1289" max="1289" width="15.140625" style="161" customWidth="1"/>
    <col min="1290" max="1290" width="13.140625" style="161" customWidth="1"/>
    <col min="1291" max="1535" width="9.140625" style="161"/>
    <col min="1536" max="1536" width="12.28515625" style="161" customWidth="1"/>
    <col min="1537" max="1537" width="6.7109375" style="161" customWidth="1"/>
    <col min="1538" max="1538" width="45.5703125" style="161" customWidth="1"/>
    <col min="1539" max="1540" width="11.7109375" style="161" customWidth="1"/>
    <col min="1541" max="1541" width="11" style="161" customWidth="1"/>
    <col min="1542" max="1542" width="12.5703125" style="161" customWidth="1"/>
    <col min="1543" max="1543" width="14.7109375" style="161" customWidth="1"/>
    <col min="1544" max="1544" width="31" style="161" customWidth="1"/>
    <col min="1545" max="1545" width="15.140625" style="161" customWidth="1"/>
    <col min="1546" max="1546" width="13.140625" style="161" customWidth="1"/>
    <col min="1547" max="1791" width="9.140625" style="161"/>
    <col min="1792" max="1792" width="12.28515625" style="161" customWidth="1"/>
    <col min="1793" max="1793" width="6.7109375" style="161" customWidth="1"/>
    <col min="1794" max="1794" width="45.5703125" style="161" customWidth="1"/>
    <col min="1795" max="1796" width="11.7109375" style="161" customWidth="1"/>
    <col min="1797" max="1797" width="11" style="161" customWidth="1"/>
    <col min="1798" max="1798" width="12.5703125" style="161" customWidth="1"/>
    <col min="1799" max="1799" width="14.7109375" style="161" customWidth="1"/>
    <col min="1800" max="1800" width="31" style="161" customWidth="1"/>
    <col min="1801" max="1801" width="15.140625" style="161" customWidth="1"/>
    <col min="1802" max="1802" width="13.140625" style="161" customWidth="1"/>
    <col min="1803" max="2047" width="9.140625" style="161"/>
    <col min="2048" max="2048" width="12.28515625" style="161" customWidth="1"/>
    <col min="2049" max="2049" width="6.7109375" style="161" customWidth="1"/>
    <col min="2050" max="2050" width="45.5703125" style="161" customWidth="1"/>
    <col min="2051" max="2052" width="11.7109375" style="161" customWidth="1"/>
    <col min="2053" max="2053" width="11" style="161" customWidth="1"/>
    <col min="2054" max="2054" width="12.5703125" style="161" customWidth="1"/>
    <col min="2055" max="2055" width="14.7109375" style="161" customWidth="1"/>
    <col min="2056" max="2056" width="31" style="161" customWidth="1"/>
    <col min="2057" max="2057" width="15.140625" style="161" customWidth="1"/>
    <col min="2058" max="2058" width="13.140625" style="161" customWidth="1"/>
    <col min="2059" max="2303" width="9.140625" style="161"/>
    <col min="2304" max="2304" width="12.28515625" style="161" customWidth="1"/>
    <col min="2305" max="2305" width="6.7109375" style="161" customWidth="1"/>
    <col min="2306" max="2306" width="45.5703125" style="161" customWidth="1"/>
    <col min="2307" max="2308" width="11.7109375" style="161" customWidth="1"/>
    <col min="2309" max="2309" width="11" style="161" customWidth="1"/>
    <col min="2310" max="2310" width="12.5703125" style="161" customWidth="1"/>
    <col min="2311" max="2311" width="14.7109375" style="161" customWidth="1"/>
    <col min="2312" max="2312" width="31" style="161" customWidth="1"/>
    <col min="2313" max="2313" width="15.140625" style="161" customWidth="1"/>
    <col min="2314" max="2314" width="13.140625" style="161" customWidth="1"/>
    <col min="2315" max="2559" width="9.140625" style="161"/>
    <col min="2560" max="2560" width="12.28515625" style="161" customWidth="1"/>
    <col min="2561" max="2561" width="6.7109375" style="161" customWidth="1"/>
    <col min="2562" max="2562" width="45.5703125" style="161" customWidth="1"/>
    <col min="2563" max="2564" width="11.7109375" style="161" customWidth="1"/>
    <col min="2565" max="2565" width="11" style="161" customWidth="1"/>
    <col min="2566" max="2566" width="12.5703125" style="161" customWidth="1"/>
    <col min="2567" max="2567" width="14.7109375" style="161" customWidth="1"/>
    <col min="2568" max="2568" width="31" style="161" customWidth="1"/>
    <col min="2569" max="2569" width="15.140625" style="161" customWidth="1"/>
    <col min="2570" max="2570" width="13.140625" style="161" customWidth="1"/>
    <col min="2571" max="2815" width="9.140625" style="161"/>
    <col min="2816" max="2816" width="12.28515625" style="161" customWidth="1"/>
    <col min="2817" max="2817" width="6.7109375" style="161" customWidth="1"/>
    <col min="2818" max="2818" width="45.5703125" style="161" customWidth="1"/>
    <col min="2819" max="2820" width="11.7109375" style="161" customWidth="1"/>
    <col min="2821" max="2821" width="11" style="161" customWidth="1"/>
    <col min="2822" max="2822" width="12.5703125" style="161" customWidth="1"/>
    <col min="2823" max="2823" width="14.7109375" style="161" customWidth="1"/>
    <col min="2824" max="2824" width="31" style="161" customWidth="1"/>
    <col min="2825" max="2825" width="15.140625" style="161" customWidth="1"/>
    <col min="2826" max="2826" width="13.140625" style="161" customWidth="1"/>
    <col min="2827" max="3071" width="9.140625" style="161"/>
    <col min="3072" max="3072" width="12.28515625" style="161" customWidth="1"/>
    <col min="3073" max="3073" width="6.7109375" style="161" customWidth="1"/>
    <col min="3074" max="3074" width="45.5703125" style="161" customWidth="1"/>
    <col min="3075" max="3076" width="11.7109375" style="161" customWidth="1"/>
    <col min="3077" max="3077" width="11" style="161" customWidth="1"/>
    <col min="3078" max="3078" width="12.5703125" style="161" customWidth="1"/>
    <col min="3079" max="3079" width="14.7109375" style="161" customWidth="1"/>
    <col min="3080" max="3080" width="31" style="161" customWidth="1"/>
    <col min="3081" max="3081" width="15.140625" style="161" customWidth="1"/>
    <col min="3082" max="3082" width="13.140625" style="161" customWidth="1"/>
    <col min="3083" max="3327" width="9.140625" style="161"/>
    <col min="3328" max="3328" width="12.28515625" style="161" customWidth="1"/>
    <col min="3329" max="3329" width="6.7109375" style="161" customWidth="1"/>
    <col min="3330" max="3330" width="45.5703125" style="161" customWidth="1"/>
    <col min="3331" max="3332" width="11.7109375" style="161" customWidth="1"/>
    <col min="3333" max="3333" width="11" style="161" customWidth="1"/>
    <col min="3334" max="3334" width="12.5703125" style="161" customWidth="1"/>
    <col min="3335" max="3335" width="14.7109375" style="161" customWidth="1"/>
    <col min="3336" max="3336" width="31" style="161" customWidth="1"/>
    <col min="3337" max="3337" width="15.140625" style="161" customWidth="1"/>
    <col min="3338" max="3338" width="13.140625" style="161" customWidth="1"/>
    <col min="3339" max="3583" width="9.140625" style="161"/>
    <col min="3584" max="3584" width="12.28515625" style="161" customWidth="1"/>
    <col min="3585" max="3585" width="6.7109375" style="161" customWidth="1"/>
    <col min="3586" max="3586" width="45.5703125" style="161" customWidth="1"/>
    <col min="3587" max="3588" width="11.7109375" style="161" customWidth="1"/>
    <col min="3589" max="3589" width="11" style="161" customWidth="1"/>
    <col min="3590" max="3590" width="12.5703125" style="161" customWidth="1"/>
    <col min="3591" max="3591" width="14.7109375" style="161" customWidth="1"/>
    <col min="3592" max="3592" width="31" style="161" customWidth="1"/>
    <col min="3593" max="3593" width="15.140625" style="161" customWidth="1"/>
    <col min="3594" max="3594" width="13.140625" style="161" customWidth="1"/>
    <col min="3595" max="3839" width="9.140625" style="161"/>
    <col min="3840" max="3840" width="12.28515625" style="161" customWidth="1"/>
    <col min="3841" max="3841" width="6.7109375" style="161" customWidth="1"/>
    <col min="3842" max="3842" width="45.5703125" style="161" customWidth="1"/>
    <col min="3843" max="3844" width="11.7109375" style="161" customWidth="1"/>
    <col min="3845" max="3845" width="11" style="161" customWidth="1"/>
    <col min="3846" max="3846" width="12.5703125" style="161" customWidth="1"/>
    <col min="3847" max="3847" width="14.7109375" style="161" customWidth="1"/>
    <col min="3848" max="3848" width="31" style="161" customWidth="1"/>
    <col min="3849" max="3849" width="15.140625" style="161" customWidth="1"/>
    <col min="3850" max="3850" width="13.140625" style="161" customWidth="1"/>
    <col min="3851" max="4095" width="9.140625" style="161"/>
    <col min="4096" max="4096" width="12.28515625" style="161" customWidth="1"/>
    <col min="4097" max="4097" width="6.7109375" style="161" customWidth="1"/>
    <col min="4098" max="4098" width="45.5703125" style="161" customWidth="1"/>
    <col min="4099" max="4100" width="11.7109375" style="161" customWidth="1"/>
    <col min="4101" max="4101" width="11" style="161" customWidth="1"/>
    <col min="4102" max="4102" width="12.5703125" style="161" customWidth="1"/>
    <col min="4103" max="4103" width="14.7109375" style="161" customWidth="1"/>
    <col min="4104" max="4104" width="31" style="161" customWidth="1"/>
    <col min="4105" max="4105" width="15.140625" style="161" customWidth="1"/>
    <col min="4106" max="4106" width="13.140625" style="161" customWidth="1"/>
    <col min="4107" max="4351" width="9.140625" style="161"/>
    <col min="4352" max="4352" width="12.28515625" style="161" customWidth="1"/>
    <col min="4353" max="4353" width="6.7109375" style="161" customWidth="1"/>
    <col min="4354" max="4354" width="45.5703125" style="161" customWidth="1"/>
    <col min="4355" max="4356" width="11.7109375" style="161" customWidth="1"/>
    <col min="4357" max="4357" width="11" style="161" customWidth="1"/>
    <col min="4358" max="4358" width="12.5703125" style="161" customWidth="1"/>
    <col min="4359" max="4359" width="14.7109375" style="161" customWidth="1"/>
    <col min="4360" max="4360" width="31" style="161" customWidth="1"/>
    <col min="4361" max="4361" width="15.140625" style="161" customWidth="1"/>
    <col min="4362" max="4362" width="13.140625" style="161" customWidth="1"/>
    <col min="4363" max="4607" width="9.140625" style="161"/>
    <col min="4608" max="4608" width="12.28515625" style="161" customWidth="1"/>
    <col min="4609" max="4609" width="6.7109375" style="161" customWidth="1"/>
    <col min="4610" max="4610" width="45.5703125" style="161" customWidth="1"/>
    <col min="4611" max="4612" width="11.7109375" style="161" customWidth="1"/>
    <col min="4613" max="4613" width="11" style="161" customWidth="1"/>
    <col min="4614" max="4614" width="12.5703125" style="161" customWidth="1"/>
    <col min="4615" max="4615" width="14.7109375" style="161" customWidth="1"/>
    <col min="4616" max="4616" width="31" style="161" customWidth="1"/>
    <col min="4617" max="4617" width="15.140625" style="161" customWidth="1"/>
    <col min="4618" max="4618" width="13.140625" style="161" customWidth="1"/>
    <col min="4619" max="4863" width="9.140625" style="161"/>
    <col min="4864" max="4864" width="12.28515625" style="161" customWidth="1"/>
    <col min="4865" max="4865" width="6.7109375" style="161" customWidth="1"/>
    <col min="4866" max="4866" width="45.5703125" style="161" customWidth="1"/>
    <col min="4867" max="4868" width="11.7109375" style="161" customWidth="1"/>
    <col min="4869" max="4869" width="11" style="161" customWidth="1"/>
    <col min="4870" max="4870" width="12.5703125" style="161" customWidth="1"/>
    <col min="4871" max="4871" width="14.7109375" style="161" customWidth="1"/>
    <col min="4872" max="4872" width="31" style="161" customWidth="1"/>
    <col min="4873" max="4873" width="15.140625" style="161" customWidth="1"/>
    <col min="4874" max="4874" width="13.140625" style="161" customWidth="1"/>
    <col min="4875" max="5119" width="9.140625" style="161"/>
    <col min="5120" max="5120" width="12.28515625" style="161" customWidth="1"/>
    <col min="5121" max="5121" width="6.7109375" style="161" customWidth="1"/>
    <col min="5122" max="5122" width="45.5703125" style="161" customWidth="1"/>
    <col min="5123" max="5124" width="11.7109375" style="161" customWidth="1"/>
    <col min="5125" max="5125" width="11" style="161" customWidth="1"/>
    <col min="5126" max="5126" width="12.5703125" style="161" customWidth="1"/>
    <col min="5127" max="5127" width="14.7109375" style="161" customWidth="1"/>
    <col min="5128" max="5128" width="31" style="161" customWidth="1"/>
    <col min="5129" max="5129" width="15.140625" style="161" customWidth="1"/>
    <col min="5130" max="5130" width="13.140625" style="161" customWidth="1"/>
    <col min="5131" max="5375" width="9.140625" style="161"/>
    <col min="5376" max="5376" width="12.28515625" style="161" customWidth="1"/>
    <col min="5377" max="5377" width="6.7109375" style="161" customWidth="1"/>
    <col min="5378" max="5378" width="45.5703125" style="161" customWidth="1"/>
    <col min="5379" max="5380" width="11.7109375" style="161" customWidth="1"/>
    <col min="5381" max="5381" width="11" style="161" customWidth="1"/>
    <col min="5382" max="5382" width="12.5703125" style="161" customWidth="1"/>
    <col min="5383" max="5383" width="14.7109375" style="161" customWidth="1"/>
    <col min="5384" max="5384" width="31" style="161" customWidth="1"/>
    <col min="5385" max="5385" width="15.140625" style="161" customWidth="1"/>
    <col min="5386" max="5386" width="13.140625" style="161" customWidth="1"/>
    <col min="5387" max="5631" width="9.140625" style="161"/>
    <col min="5632" max="5632" width="12.28515625" style="161" customWidth="1"/>
    <col min="5633" max="5633" width="6.7109375" style="161" customWidth="1"/>
    <col min="5634" max="5634" width="45.5703125" style="161" customWidth="1"/>
    <col min="5635" max="5636" width="11.7109375" style="161" customWidth="1"/>
    <col min="5637" max="5637" width="11" style="161" customWidth="1"/>
    <col min="5638" max="5638" width="12.5703125" style="161" customWidth="1"/>
    <col min="5639" max="5639" width="14.7109375" style="161" customWidth="1"/>
    <col min="5640" max="5640" width="31" style="161" customWidth="1"/>
    <col min="5641" max="5641" width="15.140625" style="161" customWidth="1"/>
    <col min="5642" max="5642" width="13.140625" style="161" customWidth="1"/>
    <col min="5643" max="5887" width="9.140625" style="161"/>
    <col min="5888" max="5888" width="12.28515625" style="161" customWidth="1"/>
    <col min="5889" max="5889" width="6.7109375" style="161" customWidth="1"/>
    <col min="5890" max="5890" width="45.5703125" style="161" customWidth="1"/>
    <col min="5891" max="5892" width="11.7109375" style="161" customWidth="1"/>
    <col min="5893" max="5893" width="11" style="161" customWidth="1"/>
    <col min="5894" max="5894" width="12.5703125" style="161" customWidth="1"/>
    <col min="5895" max="5895" width="14.7109375" style="161" customWidth="1"/>
    <col min="5896" max="5896" width="31" style="161" customWidth="1"/>
    <col min="5897" max="5897" width="15.140625" style="161" customWidth="1"/>
    <col min="5898" max="5898" width="13.140625" style="161" customWidth="1"/>
    <col min="5899" max="6143" width="9.140625" style="161"/>
    <col min="6144" max="6144" width="12.28515625" style="161" customWidth="1"/>
    <col min="6145" max="6145" width="6.7109375" style="161" customWidth="1"/>
    <col min="6146" max="6146" width="45.5703125" style="161" customWidth="1"/>
    <col min="6147" max="6148" width="11.7109375" style="161" customWidth="1"/>
    <col min="6149" max="6149" width="11" style="161" customWidth="1"/>
    <col min="6150" max="6150" width="12.5703125" style="161" customWidth="1"/>
    <col min="6151" max="6151" width="14.7109375" style="161" customWidth="1"/>
    <col min="6152" max="6152" width="31" style="161" customWidth="1"/>
    <col min="6153" max="6153" width="15.140625" style="161" customWidth="1"/>
    <col min="6154" max="6154" width="13.140625" style="161" customWidth="1"/>
    <col min="6155" max="6399" width="9.140625" style="161"/>
    <col min="6400" max="6400" width="12.28515625" style="161" customWidth="1"/>
    <col min="6401" max="6401" width="6.7109375" style="161" customWidth="1"/>
    <col min="6402" max="6402" width="45.5703125" style="161" customWidth="1"/>
    <col min="6403" max="6404" width="11.7109375" style="161" customWidth="1"/>
    <col min="6405" max="6405" width="11" style="161" customWidth="1"/>
    <col min="6406" max="6406" width="12.5703125" style="161" customWidth="1"/>
    <col min="6407" max="6407" width="14.7109375" style="161" customWidth="1"/>
    <col min="6408" max="6408" width="31" style="161" customWidth="1"/>
    <col min="6409" max="6409" width="15.140625" style="161" customWidth="1"/>
    <col min="6410" max="6410" width="13.140625" style="161" customWidth="1"/>
    <col min="6411" max="6655" width="9.140625" style="161"/>
    <col min="6656" max="6656" width="12.28515625" style="161" customWidth="1"/>
    <col min="6657" max="6657" width="6.7109375" style="161" customWidth="1"/>
    <col min="6658" max="6658" width="45.5703125" style="161" customWidth="1"/>
    <col min="6659" max="6660" width="11.7109375" style="161" customWidth="1"/>
    <col min="6661" max="6661" width="11" style="161" customWidth="1"/>
    <col min="6662" max="6662" width="12.5703125" style="161" customWidth="1"/>
    <col min="6663" max="6663" width="14.7109375" style="161" customWidth="1"/>
    <col min="6664" max="6664" width="31" style="161" customWidth="1"/>
    <col min="6665" max="6665" width="15.140625" style="161" customWidth="1"/>
    <col min="6666" max="6666" width="13.140625" style="161" customWidth="1"/>
    <col min="6667" max="6911" width="9.140625" style="161"/>
    <col min="6912" max="6912" width="12.28515625" style="161" customWidth="1"/>
    <col min="6913" max="6913" width="6.7109375" style="161" customWidth="1"/>
    <col min="6914" max="6914" width="45.5703125" style="161" customWidth="1"/>
    <col min="6915" max="6916" width="11.7109375" style="161" customWidth="1"/>
    <col min="6917" max="6917" width="11" style="161" customWidth="1"/>
    <col min="6918" max="6918" width="12.5703125" style="161" customWidth="1"/>
    <col min="6919" max="6919" width="14.7109375" style="161" customWidth="1"/>
    <col min="6920" max="6920" width="31" style="161" customWidth="1"/>
    <col min="6921" max="6921" width="15.140625" style="161" customWidth="1"/>
    <col min="6922" max="6922" width="13.140625" style="161" customWidth="1"/>
    <col min="6923" max="7167" width="9.140625" style="161"/>
    <col min="7168" max="7168" width="12.28515625" style="161" customWidth="1"/>
    <col min="7169" max="7169" width="6.7109375" style="161" customWidth="1"/>
    <col min="7170" max="7170" width="45.5703125" style="161" customWidth="1"/>
    <col min="7171" max="7172" width="11.7109375" style="161" customWidth="1"/>
    <col min="7173" max="7173" width="11" style="161" customWidth="1"/>
    <col min="7174" max="7174" width="12.5703125" style="161" customWidth="1"/>
    <col min="7175" max="7175" width="14.7109375" style="161" customWidth="1"/>
    <col min="7176" max="7176" width="31" style="161" customWidth="1"/>
    <col min="7177" max="7177" width="15.140625" style="161" customWidth="1"/>
    <col min="7178" max="7178" width="13.140625" style="161" customWidth="1"/>
    <col min="7179" max="7423" width="9.140625" style="161"/>
    <col min="7424" max="7424" width="12.28515625" style="161" customWidth="1"/>
    <col min="7425" max="7425" width="6.7109375" style="161" customWidth="1"/>
    <col min="7426" max="7426" width="45.5703125" style="161" customWidth="1"/>
    <col min="7427" max="7428" width="11.7109375" style="161" customWidth="1"/>
    <col min="7429" max="7429" width="11" style="161" customWidth="1"/>
    <col min="7430" max="7430" width="12.5703125" style="161" customWidth="1"/>
    <col min="7431" max="7431" width="14.7109375" style="161" customWidth="1"/>
    <col min="7432" max="7432" width="31" style="161" customWidth="1"/>
    <col min="7433" max="7433" width="15.140625" style="161" customWidth="1"/>
    <col min="7434" max="7434" width="13.140625" style="161" customWidth="1"/>
    <col min="7435" max="7679" width="9.140625" style="161"/>
    <col min="7680" max="7680" width="12.28515625" style="161" customWidth="1"/>
    <col min="7681" max="7681" width="6.7109375" style="161" customWidth="1"/>
    <col min="7682" max="7682" width="45.5703125" style="161" customWidth="1"/>
    <col min="7683" max="7684" width="11.7109375" style="161" customWidth="1"/>
    <col min="7685" max="7685" width="11" style="161" customWidth="1"/>
    <col min="7686" max="7686" width="12.5703125" style="161" customWidth="1"/>
    <col min="7687" max="7687" width="14.7109375" style="161" customWidth="1"/>
    <col min="7688" max="7688" width="31" style="161" customWidth="1"/>
    <col min="7689" max="7689" width="15.140625" style="161" customWidth="1"/>
    <col min="7690" max="7690" width="13.140625" style="161" customWidth="1"/>
    <col min="7691" max="7935" width="9.140625" style="161"/>
    <col min="7936" max="7936" width="12.28515625" style="161" customWidth="1"/>
    <col min="7937" max="7937" width="6.7109375" style="161" customWidth="1"/>
    <col min="7938" max="7938" width="45.5703125" style="161" customWidth="1"/>
    <col min="7939" max="7940" width="11.7109375" style="161" customWidth="1"/>
    <col min="7941" max="7941" width="11" style="161" customWidth="1"/>
    <col min="7942" max="7942" width="12.5703125" style="161" customWidth="1"/>
    <col min="7943" max="7943" width="14.7109375" style="161" customWidth="1"/>
    <col min="7944" max="7944" width="31" style="161" customWidth="1"/>
    <col min="7945" max="7945" width="15.140625" style="161" customWidth="1"/>
    <col min="7946" max="7946" width="13.140625" style="161" customWidth="1"/>
    <col min="7947" max="8191" width="9.140625" style="161"/>
    <col min="8192" max="8192" width="12.28515625" style="161" customWidth="1"/>
    <col min="8193" max="8193" width="6.7109375" style="161" customWidth="1"/>
    <col min="8194" max="8194" width="45.5703125" style="161" customWidth="1"/>
    <col min="8195" max="8196" width="11.7109375" style="161" customWidth="1"/>
    <col min="8197" max="8197" width="11" style="161" customWidth="1"/>
    <col min="8198" max="8198" width="12.5703125" style="161" customWidth="1"/>
    <col min="8199" max="8199" width="14.7109375" style="161" customWidth="1"/>
    <col min="8200" max="8200" width="31" style="161" customWidth="1"/>
    <col min="8201" max="8201" width="15.140625" style="161" customWidth="1"/>
    <col min="8202" max="8202" width="13.140625" style="161" customWidth="1"/>
    <col min="8203" max="8447" width="9.140625" style="161"/>
    <col min="8448" max="8448" width="12.28515625" style="161" customWidth="1"/>
    <col min="8449" max="8449" width="6.7109375" style="161" customWidth="1"/>
    <col min="8450" max="8450" width="45.5703125" style="161" customWidth="1"/>
    <col min="8451" max="8452" width="11.7109375" style="161" customWidth="1"/>
    <col min="8453" max="8453" width="11" style="161" customWidth="1"/>
    <col min="8454" max="8454" width="12.5703125" style="161" customWidth="1"/>
    <col min="8455" max="8455" width="14.7109375" style="161" customWidth="1"/>
    <col min="8456" max="8456" width="31" style="161" customWidth="1"/>
    <col min="8457" max="8457" width="15.140625" style="161" customWidth="1"/>
    <col min="8458" max="8458" width="13.140625" style="161" customWidth="1"/>
    <col min="8459" max="8703" width="9.140625" style="161"/>
    <col min="8704" max="8704" width="12.28515625" style="161" customWidth="1"/>
    <col min="8705" max="8705" width="6.7109375" style="161" customWidth="1"/>
    <col min="8706" max="8706" width="45.5703125" style="161" customWidth="1"/>
    <col min="8707" max="8708" width="11.7109375" style="161" customWidth="1"/>
    <col min="8709" max="8709" width="11" style="161" customWidth="1"/>
    <col min="8710" max="8710" width="12.5703125" style="161" customWidth="1"/>
    <col min="8711" max="8711" width="14.7109375" style="161" customWidth="1"/>
    <col min="8712" max="8712" width="31" style="161" customWidth="1"/>
    <col min="8713" max="8713" width="15.140625" style="161" customWidth="1"/>
    <col min="8714" max="8714" width="13.140625" style="161" customWidth="1"/>
    <col min="8715" max="8959" width="9.140625" style="161"/>
    <col min="8960" max="8960" width="12.28515625" style="161" customWidth="1"/>
    <col min="8961" max="8961" width="6.7109375" style="161" customWidth="1"/>
    <col min="8962" max="8962" width="45.5703125" style="161" customWidth="1"/>
    <col min="8963" max="8964" width="11.7109375" style="161" customWidth="1"/>
    <col min="8965" max="8965" width="11" style="161" customWidth="1"/>
    <col min="8966" max="8966" width="12.5703125" style="161" customWidth="1"/>
    <col min="8967" max="8967" width="14.7109375" style="161" customWidth="1"/>
    <col min="8968" max="8968" width="31" style="161" customWidth="1"/>
    <col min="8969" max="8969" width="15.140625" style="161" customWidth="1"/>
    <col min="8970" max="8970" width="13.140625" style="161" customWidth="1"/>
    <col min="8971" max="9215" width="9.140625" style="161"/>
    <col min="9216" max="9216" width="12.28515625" style="161" customWidth="1"/>
    <col min="9217" max="9217" width="6.7109375" style="161" customWidth="1"/>
    <col min="9218" max="9218" width="45.5703125" style="161" customWidth="1"/>
    <col min="9219" max="9220" width="11.7109375" style="161" customWidth="1"/>
    <col min="9221" max="9221" width="11" style="161" customWidth="1"/>
    <col min="9222" max="9222" width="12.5703125" style="161" customWidth="1"/>
    <col min="9223" max="9223" width="14.7109375" style="161" customWidth="1"/>
    <col min="9224" max="9224" width="31" style="161" customWidth="1"/>
    <col min="9225" max="9225" width="15.140625" style="161" customWidth="1"/>
    <col min="9226" max="9226" width="13.140625" style="161" customWidth="1"/>
    <col min="9227" max="9471" width="9.140625" style="161"/>
    <col min="9472" max="9472" width="12.28515625" style="161" customWidth="1"/>
    <col min="9473" max="9473" width="6.7109375" style="161" customWidth="1"/>
    <col min="9474" max="9474" width="45.5703125" style="161" customWidth="1"/>
    <col min="9475" max="9476" width="11.7109375" style="161" customWidth="1"/>
    <col min="9477" max="9477" width="11" style="161" customWidth="1"/>
    <col min="9478" max="9478" width="12.5703125" style="161" customWidth="1"/>
    <col min="9479" max="9479" width="14.7109375" style="161" customWidth="1"/>
    <col min="9480" max="9480" width="31" style="161" customWidth="1"/>
    <col min="9481" max="9481" width="15.140625" style="161" customWidth="1"/>
    <col min="9482" max="9482" width="13.140625" style="161" customWidth="1"/>
    <col min="9483" max="9727" width="9.140625" style="161"/>
    <col min="9728" max="9728" width="12.28515625" style="161" customWidth="1"/>
    <col min="9729" max="9729" width="6.7109375" style="161" customWidth="1"/>
    <col min="9730" max="9730" width="45.5703125" style="161" customWidth="1"/>
    <col min="9731" max="9732" width="11.7109375" style="161" customWidth="1"/>
    <col min="9733" max="9733" width="11" style="161" customWidth="1"/>
    <col min="9734" max="9734" width="12.5703125" style="161" customWidth="1"/>
    <col min="9735" max="9735" width="14.7109375" style="161" customWidth="1"/>
    <col min="9736" max="9736" width="31" style="161" customWidth="1"/>
    <col min="9737" max="9737" width="15.140625" style="161" customWidth="1"/>
    <col min="9738" max="9738" width="13.140625" style="161" customWidth="1"/>
    <col min="9739" max="9983" width="9.140625" style="161"/>
    <col min="9984" max="9984" width="12.28515625" style="161" customWidth="1"/>
    <col min="9985" max="9985" width="6.7109375" style="161" customWidth="1"/>
    <col min="9986" max="9986" width="45.5703125" style="161" customWidth="1"/>
    <col min="9987" max="9988" width="11.7109375" style="161" customWidth="1"/>
    <col min="9989" max="9989" width="11" style="161" customWidth="1"/>
    <col min="9990" max="9990" width="12.5703125" style="161" customWidth="1"/>
    <col min="9991" max="9991" width="14.7109375" style="161" customWidth="1"/>
    <col min="9992" max="9992" width="31" style="161" customWidth="1"/>
    <col min="9993" max="9993" width="15.140625" style="161" customWidth="1"/>
    <col min="9994" max="9994" width="13.140625" style="161" customWidth="1"/>
    <col min="9995" max="10239" width="9.140625" style="161"/>
    <col min="10240" max="10240" width="12.28515625" style="161" customWidth="1"/>
    <col min="10241" max="10241" width="6.7109375" style="161" customWidth="1"/>
    <col min="10242" max="10242" width="45.5703125" style="161" customWidth="1"/>
    <col min="10243" max="10244" width="11.7109375" style="161" customWidth="1"/>
    <col min="10245" max="10245" width="11" style="161" customWidth="1"/>
    <col min="10246" max="10246" width="12.5703125" style="161" customWidth="1"/>
    <col min="10247" max="10247" width="14.7109375" style="161" customWidth="1"/>
    <col min="10248" max="10248" width="31" style="161" customWidth="1"/>
    <col min="10249" max="10249" width="15.140625" style="161" customWidth="1"/>
    <col min="10250" max="10250" width="13.140625" style="161" customWidth="1"/>
    <col min="10251" max="10495" width="9.140625" style="161"/>
    <col min="10496" max="10496" width="12.28515625" style="161" customWidth="1"/>
    <col min="10497" max="10497" width="6.7109375" style="161" customWidth="1"/>
    <col min="10498" max="10498" width="45.5703125" style="161" customWidth="1"/>
    <col min="10499" max="10500" width="11.7109375" style="161" customWidth="1"/>
    <col min="10501" max="10501" width="11" style="161" customWidth="1"/>
    <col min="10502" max="10502" width="12.5703125" style="161" customWidth="1"/>
    <col min="10503" max="10503" width="14.7109375" style="161" customWidth="1"/>
    <col min="10504" max="10504" width="31" style="161" customWidth="1"/>
    <col min="10505" max="10505" width="15.140625" style="161" customWidth="1"/>
    <col min="10506" max="10506" width="13.140625" style="161" customWidth="1"/>
    <col min="10507" max="10751" width="9.140625" style="161"/>
    <col min="10752" max="10752" width="12.28515625" style="161" customWidth="1"/>
    <col min="10753" max="10753" width="6.7109375" style="161" customWidth="1"/>
    <col min="10754" max="10754" width="45.5703125" style="161" customWidth="1"/>
    <col min="10755" max="10756" width="11.7109375" style="161" customWidth="1"/>
    <col min="10757" max="10757" width="11" style="161" customWidth="1"/>
    <col min="10758" max="10758" width="12.5703125" style="161" customWidth="1"/>
    <col min="10759" max="10759" width="14.7109375" style="161" customWidth="1"/>
    <col min="10760" max="10760" width="31" style="161" customWidth="1"/>
    <col min="10761" max="10761" width="15.140625" style="161" customWidth="1"/>
    <col min="10762" max="10762" width="13.140625" style="161" customWidth="1"/>
    <col min="10763" max="11007" width="9.140625" style="161"/>
    <col min="11008" max="11008" width="12.28515625" style="161" customWidth="1"/>
    <col min="11009" max="11009" width="6.7109375" style="161" customWidth="1"/>
    <col min="11010" max="11010" width="45.5703125" style="161" customWidth="1"/>
    <col min="11011" max="11012" width="11.7109375" style="161" customWidth="1"/>
    <col min="11013" max="11013" width="11" style="161" customWidth="1"/>
    <col min="11014" max="11014" width="12.5703125" style="161" customWidth="1"/>
    <col min="11015" max="11015" width="14.7109375" style="161" customWidth="1"/>
    <col min="11016" max="11016" width="31" style="161" customWidth="1"/>
    <col min="11017" max="11017" width="15.140625" style="161" customWidth="1"/>
    <col min="11018" max="11018" width="13.140625" style="161" customWidth="1"/>
    <col min="11019" max="11263" width="9.140625" style="161"/>
    <col min="11264" max="11264" width="12.28515625" style="161" customWidth="1"/>
    <col min="11265" max="11265" width="6.7109375" style="161" customWidth="1"/>
    <col min="11266" max="11266" width="45.5703125" style="161" customWidth="1"/>
    <col min="11267" max="11268" width="11.7109375" style="161" customWidth="1"/>
    <col min="11269" max="11269" width="11" style="161" customWidth="1"/>
    <col min="11270" max="11270" width="12.5703125" style="161" customWidth="1"/>
    <col min="11271" max="11271" width="14.7109375" style="161" customWidth="1"/>
    <col min="11272" max="11272" width="31" style="161" customWidth="1"/>
    <col min="11273" max="11273" width="15.140625" style="161" customWidth="1"/>
    <col min="11274" max="11274" width="13.140625" style="161" customWidth="1"/>
    <col min="11275" max="11519" width="9.140625" style="161"/>
    <col min="11520" max="11520" width="12.28515625" style="161" customWidth="1"/>
    <col min="11521" max="11521" width="6.7109375" style="161" customWidth="1"/>
    <col min="11522" max="11522" width="45.5703125" style="161" customWidth="1"/>
    <col min="11523" max="11524" width="11.7109375" style="161" customWidth="1"/>
    <col min="11525" max="11525" width="11" style="161" customWidth="1"/>
    <col min="11526" max="11526" width="12.5703125" style="161" customWidth="1"/>
    <col min="11527" max="11527" width="14.7109375" style="161" customWidth="1"/>
    <col min="11528" max="11528" width="31" style="161" customWidth="1"/>
    <col min="11529" max="11529" width="15.140625" style="161" customWidth="1"/>
    <col min="11530" max="11530" width="13.140625" style="161" customWidth="1"/>
    <col min="11531" max="11775" width="9.140625" style="161"/>
    <col min="11776" max="11776" width="12.28515625" style="161" customWidth="1"/>
    <col min="11777" max="11777" width="6.7109375" style="161" customWidth="1"/>
    <col min="11778" max="11778" width="45.5703125" style="161" customWidth="1"/>
    <col min="11779" max="11780" width="11.7109375" style="161" customWidth="1"/>
    <col min="11781" max="11781" width="11" style="161" customWidth="1"/>
    <col min="11782" max="11782" width="12.5703125" style="161" customWidth="1"/>
    <col min="11783" max="11783" width="14.7109375" style="161" customWidth="1"/>
    <col min="11784" max="11784" width="31" style="161" customWidth="1"/>
    <col min="11785" max="11785" width="15.140625" style="161" customWidth="1"/>
    <col min="11786" max="11786" width="13.140625" style="161" customWidth="1"/>
    <col min="11787" max="12031" width="9.140625" style="161"/>
    <col min="12032" max="12032" width="12.28515625" style="161" customWidth="1"/>
    <col min="12033" max="12033" width="6.7109375" style="161" customWidth="1"/>
    <col min="12034" max="12034" width="45.5703125" style="161" customWidth="1"/>
    <col min="12035" max="12036" width="11.7109375" style="161" customWidth="1"/>
    <col min="12037" max="12037" width="11" style="161" customWidth="1"/>
    <col min="12038" max="12038" width="12.5703125" style="161" customWidth="1"/>
    <col min="12039" max="12039" width="14.7109375" style="161" customWidth="1"/>
    <col min="12040" max="12040" width="31" style="161" customWidth="1"/>
    <col min="12041" max="12041" width="15.140625" style="161" customWidth="1"/>
    <col min="12042" max="12042" width="13.140625" style="161" customWidth="1"/>
    <col min="12043" max="12287" width="9.140625" style="161"/>
    <col min="12288" max="12288" width="12.28515625" style="161" customWidth="1"/>
    <col min="12289" max="12289" width="6.7109375" style="161" customWidth="1"/>
    <col min="12290" max="12290" width="45.5703125" style="161" customWidth="1"/>
    <col min="12291" max="12292" width="11.7109375" style="161" customWidth="1"/>
    <col min="12293" max="12293" width="11" style="161" customWidth="1"/>
    <col min="12294" max="12294" width="12.5703125" style="161" customWidth="1"/>
    <col min="12295" max="12295" width="14.7109375" style="161" customWidth="1"/>
    <col min="12296" max="12296" width="31" style="161" customWidth="1"/>
    <col min="12297" max="12297" width="15.140625" style="161" customWidth="1"/>
    <col min="12298" max="12298" width="13.140625" style="161" customWidth="1"/>
    <col min="12299" max="12543" width="9.140625" style="161"/>
    <col min="12544" max="12544" width="12.28515625" style="161" customWidth="1"/>
    <col min="12545" max="12545" width="6.7109375" style="161" customWidth="1"/>
    <col min="12546" max="12546" width="45.5703125" style="161" customWidth="1"/>
    <col min="12547" max="12548" width="11.7109375" style="161" customWidth="1"/>
    <col min="12549" max="12549" width="11" style="161" customWidth="1"/>
    <col min="12550" max="12550" width="12.5703125" style="161" customWidth="1"/>
    <col min="12551" max="12551" width="14.7109375" style="161" customWidth="1"/>
    <col min="12552" max="12552" width="31" style="161" customWidth="1"/>
    <col min="12553" max="12553" width="15.140625" style="161" customWidth="1"/>
    <col min="12554" max="12554" width="13.140625" style="161" customWidth="1"/>
    <col min="12555" max="12799" width="9.140625" style="161"/>
    <col min="12800" max="12800" width="12.28515625" style="161" customWidth="1"/>
    <col min="12801" max="12801" width="6.7109375" style="161" customWidth="1"/>
    <col min="12802" max="12802" width="45.5703125" style="161" customWidth="1"/>
    <col min="12803" max="12804" width="11.7109375" style="161" customWidth="1"/>
    <col min="12805" max="12805" width="11" style="161" customWidth="1"/>
    <col min="12806" max="12806" width="12.5703125" style="161" customWidth="1"/>
    <col min="12807" max="12807" width="14.7109375" style="161" customWidth="1"/>
    <col min="12808" max="12808" width="31" style="161" customWidth="1"/>
    <col min="12809" max="12809" width="15.140625" style="161" customWidth="1"/>
    <col min="12810" max="12810" width="13.140625" style="161" customWidth="1"/>
    <col min="12811" max="13055" width="9.140625" style="161"/>
    <col min="13056" max="13056" width="12.28515625" style="161" customWidth="1"/>
    <col min="13057" max="13057" width="6.7109375" style="161" customWidth="1"/>
    <col min="13058" max="13058" width="45.5703125" style="161" customWidth="1"/>
    <col min="13059" max="13060" width="11.7109375" style="161" customWidth="1"/>
    <col min="13061" max="13061" width="11" style="161" customWidth="1"/>
    <col min="13062" max="13062" width="12.5703125" style="161" customWidth="1"/>
    <col min="13063" max="13063" width="14.7109375" style="161" customWidth="1"/>
    <col min="13064" max="13064" width="31" style="161" customWidth="1"/>
    <col min="13065" max="13065" width="15.140625" style="161" customWidth="1"/>
    <col min="13066" max="13066" width="13.140625" style="161" customWidth="1"/>
    <col min="13067" max="13311" width="9.140625" style="161"/>
    <col min="13312" max="13312" width="12.28515625" style="161" customWidth="1"/>
    <col min="13313" max="13313" width="6.7109375" style="161" customWidth="1"/>
    <col min="13314" max="13314" width="45.5703125" style="161" customWidth="1"/>
    <col min="13315" max="13316" width="11.7109375" style="161" customWidth="1"/>
    <col min="13317" max="13317" width="11" style="161" customWidth="1"/>
    <col min="13318" max="13318" width="12.5703125" style="161" customWidth="1"/>
    <col min="13319" max="13319" width="14.7109375" style="161" customWidth="1"/>
    <col min="13320" max="13320" width="31" style="161" customWidth="1"/>
    <col min="13321" max="13321" width="15.140625" style="161" customWidth="1"/>
    <col min="13322" max="13322" width="13.140625" style="161" customWidth="1"/>
    <col min="13323" max="13567" width="9.140625" style="161"/>
    <col min="13568" max="13568" width="12.28515625" style="161" customWidth="1"/>
    <col min="13569" max="13569" width="6.7109375" style="161" customWidth="1"/>
    <col min="13570" max="13570" width="45.5703125" style="161" customWidth="1"/>
    <col min="13571" max="13572" width="11.7109375" style="161" customWidth="1"/>
    <col min="13573" max="13573" width="11" style="161" customWidth="1"/>
    <col min="13574" max="13574" width="12.5703125" style="161" customWidth="1"/>
    <col min="13575" max="13575" width="14.7109375" style="161" customWidth="1"/>
    <col min="13576" max="13576" width="31" style="161" customWidth="1"/>
    <col min="13577" max="13577" width="15.140625" style="161" customWidth="1"/>
    <col min="13578" max="13578" width="13.140625" style="161" customWidth="1"/>
    <col min="13579" max="13823" width="9.140625" style="161"/>
    <col min="13824" max="13824" width="12.28515625" style="161" customWidth="1"/>
    <col min="13825" max="13825" width="6.7109375" style="161" customWidth="1"/>
    <col min="13826" max="13826" width="45.5703125" style="161" customWidth="1"/>
    <col min="13827" max="13828" width="11.7109375" style="161" customWidth="1"/>
    <col min="13829" max="13829" width="11" style="161" customWidth="1"/>
    <col min="13830" max="13830" width="12.5703125" style="161" customWidth="1"/>
    <col min="13831" max="13831" width="14.7109375" style="161" customWidth="1"/>
    <col min="13832" max="13832" width="31" style="161" customWidth="1"/>
    <col min="13833" max="13833" width="15.140625" style="161" customWidth="1"/>
    <col min="13834" max="13834" width="13.140625" style="161" customWidth="1"/>
    <col min="13835" max="14079" width="9.140625" style="161"/>
    <col min="14080" max="14080" width="12.28515625" style="161" customWidth="1"/>
    <col min="14081" max="14081" width="6.7109375" style="161" customWidth="1"/>
    <col min="14082" max="14082" width="45.5703125" style="161" customWidth="1"/>
    <col min="14083" max="14084" width="11.7109375" style="161" customWidth="1"/>
    <col min="14085" max="14085" width="11" style="161" customWidth="1"/>
    <col min="14086" max="14086" width="12.5703125" style="161" customWidth="1"/>
    <col min="14087" max="14087" width="14.7109375" style="161" customWidth="1"/>
    <col min="14088" max="14088" width="31" style="161" customWidth="1"/>
    <col min="14089" max="14089" width="15.140625" style="161" customWidth="1"/>
    <col min="14090" max="14090" width="13.140625" style="161" customWidth="1"/>
    <col min="14091" max="14335" width="9.140625" style="161"/>
    <col min="14336" max="14336" width="12.28515625" style="161" customWidth="1"/>
    <col min="14337" max="14337" width="6.7109375" style="161" customWidth="1"/>
    <col min="14338" max="14338" width="45.5703125" style="161" customWidth="1"/>
    <col min="14339" max="14340" width="11.7109375" style="161" customWidth="1"/>
    <col min="14341" max="14341" width="11" style="161" customWidth="1"/>
    <col min="14342" max="14342" width="12.5703125" style="161" customWidth="1"/>
    <col min="14343" max="14343" width="14.7109375" style="161" customWidth="1"/>
    <col min="14344" max="14344" width="31" style="161" customWidth="1"/>
    <col min="14345" max="14345" width="15.140625" style="161" customWidth="1"/>
    <col min="14346" max="14346" width="13.140625" style="161" customWidth="1"/>
    <col min="14347" max="14591" width="9.140625" style="161"/>
    <col min="14592" max="14592" width="12.28515625" style="161" customWidth="1"/>
    <col min="14593" max="14593" width="6.7109375" style="161" customWidth="1"/>
    <col min="14594" max="14594" width="45.5703125" style="161" customWidth="1"/>
    <col min="14595" max="14596" width="11.7109375" style="161" customWidth="1"/>
    <col min="14597" max="14597" width="11" style="161" customWidth="1"/>
    <col min="14598" max="14598" width="12.5703125" style="161" customWidth="1"/>
    <col min="14599" max="14599" width="14.7109375" style="161" customWidth="1"/>
    <col min="14600" max="14600" width="31" style="161" customWidth="1"/>
    <col min="14601" max="14601" width="15.140625" style="161" customWidth="1"/>
    <col min="14602" max="14602" width="13.140625" style="161" customWidth="1"/>
    <col min="14603" max="14847" width="9.140625" style="161"/>
    <col min="14848" max="14848" width="12.28515625" style="161" customWidth="1"/>
    <col min="14849" max="14849" width="6.7109375" style="161" customWidth="1"/>
    <col min="14850" max="14850" width="45.5703125" style="161" customWidth="1"/>
    <col min="14851" max="14852" width="11.7109375" style="161" customWidth="1"/>
    <col min="14853" max="14853" width="11" style="161" customWidth="1"/>
    <col min="14854" max="14854" width="12.5703125" style="161" customWidth="1"/>
    <col min="14855" max="14855" width="14.7109375" style="161" customWidth="1"/>
    <col min="14856" max="14856" width="31" style="161" customWidth="1"/>
    <col min="14857" max="14857" width="15.140625" style="161" customWidth="1"/>
    <col min="14858" max="14858" width="13.140625" style="161" customWidth="1"/>
    <col min="14859" max="15103" width="9.140625" style="161"/>
    <col min="15104" max="15104" width="12.28515625" style="161" customWidth="1"/>
    <col min="15105" max="15105" width="6.7109375" style="161" customWidth="1"/>
    <col min="15106" max="15106" width="45.5703125" style="161" customWidth="1"/>
    <col min="15107" max="15108" width="11.7109375" style="161" customWidth="1"/>
    <col min="15109" max="15109" width="11" style="161" customWidth="1"/>
    <col min="15110" max="15110" width="12.5703125" style="161" customWidth="1"/>
    <col min="15111" max="15111" width="14.7109375" style="161" customWidth="1"/>
    <col min="15112" max="15112" width="31" style="161" customWidth="1"/>
    <col min="15113" max="15113" width="15.140625" style="161" customWidth="1"/>
    <col min="15114" max="15114" width="13.140625" style="161" customWidth="1"/>
    <col min="15115" max="15359" width="9.140625" style="161"/>
    <col min="15360" max="15360" width="12.28515625" style="161" customWidth="1"/>
    <col min="15361" max="15361" width="6.7109375" style="161" customWidth="1"/>
    <col min="15362" max="15362" width="45.5703125" style="161" customWidth="1"/>
    <col min="15363" max="15364" width="11.7109375" style="161" customWidth="1"/>
    <col min="15365" max="15365" width="11" style="161" customWidth="1"/>
    <col min="15366" max="15366" width="12.5703125" style="161" customWidth="1"/>
    <col min="15367" max="15367" width="14.7109375" style="161" customWidth="1"/>
    <col min="15368" max="15368" width="31" style="161" customWidth="1"/>
    <col min="15369" max="15369" width="15.140625" style="161" customWidth="1"/>
    <col min="15370" max="15370" width="13.140625" style="161" customWidth="1"/>
    <col min="15371" max="15615" width="9.140625" style="161"/>
    <col min="15616" max="15616" width="12.28515625" style="161" customWidth="1"/>
    <col min="15617" max="15617" width="6.7109375" style="161" customWidth="1"/>
    <col min="15618" max="15618" width="45.5703125" style="161" customWidth="1"/>
    <col min="15619" max="15620" width="11.7109375" style="161" customWidth="1"/>
    <col min="15621" max="15621" width="11" style="161" customWidth="1"/>
    <col min="15622" max="15622" width="12.5703125" style="161" customWidth="1"/>
    <col min="15623" max="15623" width="14.7109375" style="161" customWidth="1"/>
    <col min="15624" max="15624" width="31" style="161" customWidth="1"/>
    <col min="15625" max="15625" width="15.140625" style="161" customWidth="1"/>
    <col min="15626" max="15626" width="13.140625" style="161" customWidth="1"/>
    <col min="15627" max="15871" width="9.140625" style="161"/>
    <col min="15872" max="15872" width="12.28515625" style="161" customWidth="1"/>
    <col min="15873" max="15873" width="6.7109375" style="161" customWidth="1"/>
    <col min="15874" max="15874" width="45.5703125" style="161" customWidth="1"/>
    <col min="15875" max="15876" width="11.7109375" style="161" customWidth="1"/>
    <col min="15877" max="15877" width="11" style="161" customWidth="1"/>
    <col min="15878" max="15878" width="12.5703125" style="161" customWidth="1"/>
    <col min="15879" max="15879" width="14.7109375" style="161" customWidth="1"/>
    <col min="15880" max="15880" width="31" style="161" customWidth="1"/>
    <col min="15881" max="15881" width="15.140625" style="161" customWidth="1"/>
    <col min="15882" max="15882" width="13.140625" style="161" customWidth="1"/>
    <col min="15883" max="16127" width="9.140625" style="161"/>
    <col min="16128" max="16128" width="12.28515625" style="161" customWidth="1"/>
    <col min="16129" max="16129" width="6.7109375" style="161" customWidth="1"/>
    <col min="16130" max="16130" width="45.5703125" style="161" customWidth="1"/>
    <col min="16131" max="16132" width="11.7109375" style="161" customWidth="1"/>
    <col min="16133" max="16133" width="11" style="161" customWidth="1"/>
    <col min="16134" max="16134" width="12.5703125" style="161" customWidth="1"/>
    <col min="16135" max="16135" width="14.7109375" style="161" customWidth="1"/>
    <col min="16136" max="16136" width="31" style="161" customWidth="1"/>
    <col min="16137" max="16137" width="15.140625" style="161" customWidth="1"/>
    <col min="16138" max="16138" width="13.140625" style="161" customWidth="1"/>
    <col min="16139" max="16384" width="9.140625" style="161"/>
  </cols>
  <sheetData>
    <row r="1" spans="1:13" ht="21.75" customHeight="1">
      <c r="A1" s="156"/>
      <c r="B1" s="156"/>
      <c r="J1" s="160" t="s">
        <v>0</v>
      </c>
    </row>
    <row r="2" spans="1:13" s="156" customFormat="1" ht="25.5" customHeight="1" thickBot="1">
      <c r="A2" s="162" t="s">
        <v>134</v>
      </c>
      <c r="B2" s="162"/>
      <c r="C2" s="162"/>
      <c r="D2" s="162"/>
      <c r="E2" s="162"/>
      <c r="F2" s="162"/>
      <c r="G2" s="162"/>
      <c r="H2" s="162"/>
      <c r="I2" s="163"/>
      <c r="J2" s="160"/>
    </row>
    <row r="3" spans="1:13" s="168" customFormat="1" ht="16.5">
      <c r="A3" s="164" t="s">
        <v>3</v>
      </c>
      <c r="B3" s="164"/>
      <c r="C3" s="165"/>
      <c r="D3" s="166"/>
      <c r="E3" s="166"/>
      <c r="F3" s="166"/>
      <c r="G3" s="166"/>
      <c r="H3" s="166"/>
      <c r="I3" s="166"/>
      <c r="J3" s="167"/>
    </row>
    <row r="4" spans="1:13" s="168" customFormat="1" ht="16.5">
      <c r="A4" s="169" t="s">
        <v>5</v>
      </c>
      <c r="B4" s="169"/>
      <c r="C4" s="165"/>
      <c r="D4" s="170"/>
      <c r="E4" s="170"/>
      <c r="F4" s="170"/>
      <c r="G4" s="170"/>
      <c r="H4" s="170"/>
      <c r="I4" s="170"/>
      <c r="J4" s="167"/>
    </row>
    <row r="5" spans="1:13" s="156" customFormat="1" ht="14.25">
      <c r="A5" s="169" t="s">
        <v>6</v>
      </c>
      <c r="B5" s="169"/>
      <c r="C5" s="171"/>
      <c r="D5" s="172"/>
      <c r="E5" s="163"/>
      <c r="F5" s="163"/>
      <c r="G5" s="163"/>
      <c r="H5" s="163"/>
      <c r="I5" s="163"/>
      <c r="J5" s="163"/>
    </row>
    <row r="6" spans="1:13" s="157" customFormat="1">
      <c r="A6" s="173"/>
      <c r="B6" s="173"/>
      <c r="C6" s="174"/>
      <c r="D6" s="175"/>
      <c r="E6" s="176"/>
      <c r="F6" s="176"/>
      <c r="H6" s="177"/>
      <c r="I6" s="178"/>
    </row>
    <row r="7" spans="1:13" s="157" customFormat="1" ht="13.5" customHeight="1">
      <c r="A7" s="179" t="s">
        <v>7</v>
      </c>
      <c r="B7" s="179"/>
      <c r="C7" s="180"/>
      <c r="D7" s="181"/>
      <c r="E7" s="182" t="s">
        <v>8</v>
      </c>
      <c r="F7" s="182" t="s">
        <v>135</v>
      </c>
      <c r="G7" s="183" t="s">
        <v>136</v>
      </c>
      <c r="H7" s="183"/>
      <c r="I7" s="183"/>
      <c r="J7" s="184"/>
    </row>
    <row r="8" spans="1:13" s="157" customFormat="1" ht="63.75">
      <c r="A8" s="185" t="s">
        <v>12</v>
      </c>
      <c r="B8" s="185" t="s">
        <v>13</v>
      </c>
      <c r="C8" s="186" t="s">
        <v>14</v>
      </c>
      <c r="D8" s="186" t="s">
        <v>15</v>
      </c>
      <c r="E8" s="184" t="s">
        <v>16</v>
      </c>
      <c r="F8" s="187" t="s">
        <v>17</v>
      </c>
      <c r="G8" s="184" t="s">
        <v>137</v>
      </c>
      <c r="H8" s="184" t="s">
        <v>19</v>
      </c>
      <c r="I8" s="188" t="s">
        <v>20</v>
      </c>
      <c r="J8" s="184" t="s">
        <v>11</v>
      </c>
    </row>
    <row r="9" spans="1:13" s="190" customFormat="1">
      <c r="A9" s="189">
        <v>1</v>
      </c>
      <c r="B9" s="189">
        <v>2</v>
      </c>
      <c r="C9" s="189">
        <v>3</v>
      </c>
      <c r="D9" s="189">
        <v>4</v>
      </c>
      <c r="E9" s="189">
        <v>5</v>
      </c>
      <c r="F9" s="189">
        <v>6</v>
      </c>
      <c r="G9" s="189">
        <v>7</v>
      </c>
      <c r="H9" s="189">
        <v>8</v>
      </c>
      <c r="I9" s="189">
        <v>9</v>
      </c>
      <c r="J9" s="189">
        <v>10</v>
      </c>
    </row>
    <row r="10" spans="1:13" s="196" customFormat="1" ht="13.5" customHeight="1">
      <c r="A10" s="191"/>
      <c r="B10" s="192"/>
      <c r="C10" s="193"/>
      <c r="D10" s="194"/>
      <c r="E10" s="195"/>
      <c r="F10" s="195"/>
      <c r="G10" s="195"/>
      <c r="H10" s="195">
        <f t="shared" ref="H10:H28" si="0">+G10-F10</f>
        <v>0</v>
      </c>
      <c r="I10" s="195">
        <f t="shared" ref="I10:I12" si="1">G10-E10</f>
        <v>0</v>
      </c>
      <c r="J10" s="195"/>
    </row>
    <row r="11" spans="1:13" s="196" customFormat="1" ht="53.25" customHeight="1">
      <c r="A11" s="191"/>
      <c r="B11" s="192"/>
      <c r="C11" s="193"/>
      <c r="D11" s="197" t="s">
        <v>138</v>
      </c>
      <c r="E11" s="195">
        <v>2</v>
      </c>
      <c r="F11" s="195">
        <v>2</v>
      </c>
      <c r="G11" s="195">
        <v>3</v>
      </c>
      <c r="H11" s="195">
        <f t="shared" si="0"/>
        <v>1</v>
      </c>
      <c r="I11" s="195">
        <f t="shared" si="1"/>
        <v>1</v>
      </c>
      <c r="J11" s="195" t="s">
        <v>139</v>
      </c>
    </row>
    <row r="12" spans="1:13" s="201" customFormat="1" ht="14.25" customHeight="1">
      <c r="A12" s="191"/>
      <c r="B12" s="192"/>
      <c r="C12" s="198"/>
      <c r="D12" s="199"/>
      <c r="E12" s="200"/>
      <c r="F12" s="200"/>
      <c r="G12" s="200"/>
      <c r="H12" s="200">
        <f t="shared" si="0"/>
        <v>0</v>
      </c>
      <c r="I12" s="200">
        <f t="shared" si="1"/>
        <v>0</v>
      </c>
      <c r="J12" s="200"/>
    </row>
    <row r="13" spans="1:13" s="190" customFormat="1" ht="14.25" customHeight="1">
      <c r="A13" s="191"/>
      <c r="B13" s="192"/>
      <c r="C13" s="202"/>
      <c r="D13" s="203" t="s">
        <v>25</v>
      </c>
      <c r="E13" s="204">
        <f>+E15</f>
        <v>10946.202000000001</v>
      </c>
      <c r="F13" s="204">
        <f t="shared" ref="F13:I13" si="2">+F15</f>
        <v>26000</v>
      </c>
      <c r="G13" s="204">
        <f t="shared" si="2"/>
        <v>19244</v>
      </c>
      <c r="H13" s="74">
        <f t="shared" si="2"/>
        <v>-6756.0000000000018</v>
      </c>
      <c r="I13" s="204">
        <f t="shared" si="2"/>
        <v>8297.7980000000007</v>
      </c>
      <c r="J13" s="205"/>
    </row>
    <row r="14" spans="1:13" s="190" customFormat="1" ht="14.25" customHeight="1">
      <c r="A14" s="191"/>
      <c r="B14" s="192"/>
      <c r="C14" s="206"/>
      <c r="D14" s="207" t="s">
        <v>26</v>
      </c>
      <c r="E14" s="208"/>
      <c r="F14" s="208"/>
      <c r="G14" s="208"/>
      <c r="H14" s="209"/>
      <c r="I14" s="209"/>
      <c r="J14" s="195"/>
    </row>
    <row r="15" spans="1:13" s="190" customFormat="1" ht="14.25" customHeight="1">
      <c r="A15" s="191"/>
      <c r="B15" s="192"/>
      <c r="C15" s="210"/>
      <c r="D15" s="211" t="s">
        <v>27</v>
      </c>
      <c r="E15" s="204">
        <f>+E17+E18+E19+E20+E24+E25+E27+E28+E33</f>
        <v>10946.202000000001</v>
      </c>
      <c r="F15" s="204">
        <f>+F17+F18+F19+F20+F24+F25+F27+F28+F33</f>
        <v>26000</v>
      </c>
      <c r="G15" s="204">
        <f>+G17+G18+G19+G20+G24+G27+G28+G33</f>
        <v>19244</v>
      </c>
      <c r="H15" s="74">
        <f>+H17+H18+H19+H20+H24+H25+H27+H28+H33</f>
        <v>-6756.0000000000018</v>
      </c>
      <c r="I15" s="204">
        <f>+I17+I18+I19+I20+I24+I27+I28+I33</f>
        <v>8297.7980000000007</v>
      </c>
      <c r="J15" s="205"/>
      <c r="L15" s="212"/>
      <c r="M15" s="212"/>
    </row>
    <row r="16" spans="1:13" s="190" customFormat="1" ht="13.5" customHeight="1">
      <c r="A16" s="191"/>
      <c r="B16" s="213"/>
      <c r="C16" s="198"/>
      <c r="D16" s="194" t="s">
        <v>28</v>
      </c>
      <c r="E16" s="214"/>
      <c r="F16" s="214"/>
      <c r="G16" s="208"/>
      <c r="H16" s="215"/>
      <c r="I16" s="215"/>
      <c r="J16" s="200"/>
    </row>
    <row r="17" spans="1:10" s="190" customFormat="1" ht="23.25" customHeight="1">
      <c r="A17" s="216"/>
      <c r="B17" s="217"/>
      <c r="C17" s="218">
        <v>4215</v>
      </c>
      <c r="D17" s="219" t="s">
        <v>51</v>
      </c>
      <c r="E17" s="220">
        <v>55</v>
      </c>
      <c r="F17" s="220">
        <v>84</v>
      </c>
      <c r="G17" s="220">
        <v>120</v>
      </c>
      <c r="H17" s="100">
        <f t="shared" si="0"/>
        <v>36</v>
      </c>
      <c r="I17" s="100">
        <f>+G17-E17</f>
        <v>65</v>
      </c>
      <c r="J17" s="221"/>
    </row>
    <row r="18" spans="1:10" s="190" customFormat="1" ht="18.75" customHeight="1">
      <c r="A18" s="216"/>
      <c r="B18" s="217"/>
      <c r="C18" s="218">
        <v>4239</v>
      </c>
      <c r="D18" s="222" t="s">
        <v>69</v>
      </c>
      <c r="E18" s="214">
        <v>7922.4</v>
      </c>
      <c r="F18" s="214">
        <v>17184.400000000001</v>
      </c>
      <c r="G18" s="214">
        <v>11138.1</v>
      </c>
      <c r="H18" s="100">
        <f t="shared" si="0"/>
        <v>-6046.3000000000011</v>
      </c>
      <c r="I18" s="100">
        <f t="shared" ref="I18:I33" si="3">+G18-E18</f>
        <v>3215.7000000000007</v>
      </c>
      <c r="J18" s="200"/>
    </row>
    <row r="19" spans="1:10" s="190" customFormat="1" ht="18.75" customHeight="1">
      <c r="A19" s="216"/>
      <c r="B19" s="217"/>
      <c r="C19" s="218">
        <v>4241</v>
      </c>
      <c r="D19" s="197" t="s">
        <v>71</v>
      </c>
      <c r="E19" s="220">
        <v>820.62</v>
      </c>
      <c r="F19" s="220">
        <v>1680</v>
      </c>
      <c r="G19" s="220">
        <f>420+2250</f>
        <v>2670</v>
      </c>
      <c r="H19" s="100">
        <f t="shared" si="0"/>
        <v>990</v>
      </c>
      <c r="I19" s="100">
        <f t="shared" si="3"/>
        <v>1849.38</v>
      </c>
      <c r="J19" s="221"/>
    </row>
    <row r="20" spans="1:10" s="190" customFormat="1" ht="28.5">
      <c r="A20" s="216"/>
      <c r="B20" s="217"/>
      <c r="C20" s="223">
        <v>4252</v>
      </c>
      <c r="D20" s="224" t="s">
        <v>74</v>
      </c>
      <c r="E20" s="225">
        <v>497.887</v>
      </c>
      <c r="F20" s="225">
        <v>500</v>
      </c>
      <c r="G20" s="225">
        <v>550</v>
      </c>
      <c r="H20" s="226">
        <f t="shared" si="0"/>
        <v>50</v>
      </c>
      <c r="I20" s="226">
        <f t="shared" si="3"/>
        <v>52.113</v>
      </c>
      <c r="J20" s="227"/>
    </row>
    <row r="21" spans="1:10" s="190" customFormat="1" ht="17.25" hidden="1">
      <c r="A21" s="216"/>
      <c r="B21" s="217"/>
      <c r="C21" s="218"/>
      <c r="D21" s="194" t="s">
        <v>28</v>
      </c>
      <c r="E21" s="214"/>
      <c r="F21" s="214"/>
      <c r="G21" s="214"/>
      <c r="H21" s="100">
        <f t="shared" si="0"/>
        <v>0</v>
      </c>
      <c r="I21" s="100">
        <f t="shared" si="3"/>
        <v>0</v>
      </c>
      <c r="J21" s="200"/>
    </row>
    <row r="22" spans="1:10" s="228" customFormat="1" ht="27" hidden="1">
      <c r="A22" s="216"/>
      <c r="B22" s="217"/>
      <c r="C22" s="218"/>
      <c r="D22" s="199" t="s">
        <v>75</v>
      </c>
      <c r="E22" s="214"/>
      <c r="F22" s="214"/>
      <c r="G22" s="214"/>
      <c r="H22" s="100">
        <f t="shared" si="0"/>
        <v>0</v>
      </c>
      <c r="I22" s="100">
        <f t="shared" si="3"/>
        <v>0</v>
      </c>
      <c r="J22" s="200"/>
    </row>
    <row r="23" spans="1:10" s="228" customFormat="1" ht="27" hidden="1">
      <c r="A23" s="216"/>
      <c r="B23" s="217"/>
      <c r="C23" s="218"/>
      <c r="D23" s="199" t="s">
        <v>76</v>
      </c>
      <c r="E23" s="214"/>
      <c r="F23" s="214"/>
      <c r="G23" s="214"/>
      <c r="H23" s="100">
        <f t="shared" si="0"/>
        <v>0</v>
      </c>
      <c r="I23" s="100">
        <f t="shared" si="3"/>
        <v>0</v>
      </c>
      <c r="J23" s="200"/>
    </row>
    <row r="24" spans="1:10" s="228" customFormat="1" ht="17.25">
      <c r="A24" s="216"/>
      <c r="B24" s="217"/>
      <c r="C24" s="218">
        <v>4264</v>
      </c>
      <c r="D24" s="197" t="s">
        <v>82</v>
      </c>
      <c r="E24" s="220">
        <v>1503.0250000000001</v>
      </c>
      <c r="F24" s="220">
        <v>1900</v>
      </c>
      <c r="G24" s="220">
        <v>2773.4</v>
      </c>
      <c r="H24" s="100">
        <f t="shared" si="0"/>
        <v>873.40000000000009</v>
      </c>
      <c r="I24" s="100">
        <f t="shared" si="3"/>
        <v>1270.375</v>
      </c>
      <c r="J24" s="221"/>
    </row>
    <row r="25" spans="1:10" s="228" customFormat="1" ht="22.5" customHeight="1">
      <c r="A25" s="216"/>
      <c r="B25" s="217"/>
      <c r="C25" s="218">
        <v>4266</v>
      </c>
      <c r="D25" s="197" t="s">
        <v>83</v>
      </c>
      <c r="E25" s="220">
        <v>0</v>
      </c>
      <c r="F25" s="220">
        <v>3390</v>
      </c>
      <c r="G25" s="220">
        <v>0</v>
      </c>
      <c r="H25" s="100">
        <f t="shared" si="0"/>
        <v>-3390</v>
      </c>
      <c r="I25" s="100">
        <f t="shared" si="3"/>
        <v>0</v>
      </c>
      <c r="J25" s="221"/>
    </row>
    <row r="26" spans="1:10" s="228" customFormat="1" ht="17.25" hidden="1">
      <c r="A26" s="216"/>
      <c r="B26" s="217"/>
      <c r="C26" s="218">
        <v>4267</v>
      </c>
      <c r="D26" s="197" t="s">
        <v>84</v>
      </c>
      <c r="E26" s="220"/>
      <c r="F26" s="220"/>
      <c r="G26" s="220"/>
      <c r="H26" s="100">
        <f t="shared" si="0"/>
        <v>0</v>
      </c>
      <c r="I26" s="100">
        <f t="shared" si="3"/>
        <v>0</v>
      </c>
      <c r="J26" s="221"/>
    </row>
    <row r="27" spans="1:10" s="228" customFormat="1" ht="17.25">
      <c r="A27" s="216"/>
      <c r="B27" s="217"/>
      <c r="C27" s="218">
        <v>4269</v>
      </c>
      <c r="D27" s="197" t="s">
        <v>85</v>
      </c>
      <c r="E27" s="220">
        <v>0</v>
      </c>
      <c r="F27" s="220">
        <v>0</v>
      </c>
      <c r="G27" s="220">
        <v>1200</v>
      </c>
      <c r="H27" s="100">
        <f t="shared" si="0"/>
        <v>1200</v>
      </c>
      <c r="I27" s="100">
        <f t="shared" si="3"/>
        <v>1200</v>
      </c>
      <c r="J27" s="221"/>
    </row>
    <row r="28" spans="1:10" s="229" customFormat="1" ht="19.5" customHeight="1">
      <c r="A28" s="216"/>
      <c r="B28" s="217"/>
      <c r="C28" s="223">
        <v>4823</v>
      </c>
      <c r="D28" s="224" t="s">
        <v>109</v>
      </c>
      <c r="E28" s="225">
        <f>+E30</f>
        <v>50.2</v>
      </c>
      <c r="F28" s="225">
        <f>+F30</f>
        <v>40</v>
      </c>
      <c r="G28" s="225">
        <f>G30+G31+G32</f>
        <v>40</v>
      </c>
      <c r="H28" s="226">
        <f t="shared" si="0"/>
        <v>0</v>
      </c>
      <c r="I28" s="226">
        <f t="shared" si="3"/>
        <v>-10.200000000000003</v>
      </c>
      <c r="J28" s="227"/>
    </row>
    <row r="29" spans="1:10" s="229" customFormat="1" ht="17.25">
      <c r="A29" s="216"/>
      <c r="B29" s="217"/>
      <c r="C29" s="218"/>
      <c r="D29" s="194" t="s">
        <v>28</v>
      </c>
      <c r="E29" s="230"/>
      <c r="F29" s="230"/>
      <c r="G29" s="220"/>
      <c r="H29" s="100"/>
      <c r="I29" s="100">
        <f t="shared" si="3"/>
        <v>0</v>
      </c>
      <c r="J29" s="231"/>
    </row>
    <row r="30" spans="1:10" s="228" customFormat="1" ht="27">
      <c r="A30" s="216"/>
      <c r="B30" s="217"/>
      <c r="C30" s="218"/>
      <c r="D30" s="194" t="s">
        <v>110</v>
      </c>
      <c r="E30" s="220">
        <v>50.2</v>
      </c>
      <c r="F30" s="220">
        <v>40</v>
      </c>
      <c r="G30" s="220">
        <v>40</v>
      </c>
      <c r="H30" s="100">
        <f t="shared" ref="H30:H33" si="4">+G30-F30</f>
        <v>0</v>
      </c>
      <c r="I30" s="100">
        <f t="shared" si="3"/>
        <v>-10.200000000000003</v>
      </c>
      <c r="J30" s="231"/>
    </row>
    <row r="31" spans="1:10" ht="27.95" customHeight="1">
      <c r="A31" s="216"/>
      <c r="B31" s="217"/>
      <c r="C31" s="218"/>
      <c r="D31" s="194" t="s">
        <v>111</v>
      </c>
      <c r="E31" s="230"/>
      <c r="F31" s="230"/>
      <c r="G31" s="220"/>
      <c r="H31" s="100">
        <f t="shared" si="4"/>
        <v>0</v>
      </c>
      <c r="I31" s="100">
        <f t="shared" si="3"/>
        <v>0</v>
      </c>
      <c r="J31" s="231"/>
    </row>
    <row r="32" spans="1:10" ht="17.25">
      <c r="A32" s="216"/>
      <c r="B32" s="217"/>
      <c r="C32" s="218"/>
      <c r="D32" s="194" t="s">
        <v>140</v>
      </c>
      <c r="E32" s="230"/>
      <c r="F32" s="230"/>
      <c r="G32" s="220"/>
      <c r="H32" s="100">
        <f t="shared" si="4"/>
        <v>0</v>
      </c>
      <c r="I32" s="100">
        <f t="shared" si="3"/>
        <v>0</v>
      </c>
      <c r="J32" s="231"/>
    </row>
    <row r="33" spans="1:10" s="232" customFormat="1" ht="19.5" customHeight="1">
      <c r="A33" s="216"/>
      <c r="B33" s="217"/>
      <c r="C33" s="218">
        <v>4861</v>
      </c>
      <c r="D33" s="197" t="s">
        <v>118</v>
      </c>
      <c r="E33" s="230">
        <v>97.07</v>
      </c>
      <c r="F33" s="220">
        <v>1221.5999999999999</v>
      </c>
      <c r="G33" s="220">
        <v>752.5</v>
      </c>
      <c r="H33" s="100">
        <f t="shared" si="4"/>
        <v>-469.09999999999991</v>
      </c>
      <c r="I33" s="100">
        <f t="shared" si="3"/>
        <v>655.43000000000006</v>
      </c>
      <c r="J33" s="231"/>
    </row>
  </sheetData>
  <mergeCells count="9">
    <mergeCell ref="A2:H2"/>
    <mergeCell ref="D3:I3"/>
    <mergeCell ref="A6:B6"/>
    <mergeCell ref="A7:B7"/>
    <mergeCell ref="C7:D7"/>
    <mergeCell ref="A10:A16"/>
    <mergeCell ref="B10:B11"/>
    <mergeCell ref="B12:B13"/>
    <mergeCell ref="B14:B15"/>
  </mergeCells>
  <conditionalFormatting sqref="C8:D8">
    <cfRule type="cellIs" dxfId="1" priority="2" stopIfTrue="1" operator="equal">
      <formula>0</formula>
    </cfRule>
  </conditionalFormatting>
  <conditionalFormatting sqref="D13:D14">
    <cfRule type="cellIs" dxfId="0" priority="1" stopIfTrue="1" operator="equal">
      <formula>0</formula>
    </cfRule>
  </conditionalFormatting>
  <pageMargins left="0.18" right="0.17" top="0.19" bottom="0.16" header="0.18" footer="0.16"/>
  <pageSetup paperSize="9" scale="74" orientation="landscape" r:id="rId1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2-ԸՆԴԱՄԵՆԸ 11004-31003</vt:lpstr>
      <vt:lpstr> 11005</vt:lpstr>
      <vt:lpstr>' 11005'!Заголовки_для_печати</vt:lpstr>
      <vt:lpstr>'2-ԸՆԴԱՄԵՆԸ 11004-31003'!Заголовки_для_печати</vt:lpstr>
      <vt:lpstr>' 11005'!Область_печати</vt:lpstr>
      <vt:lpstr>'2-ԸՆԴԱՄԵՆԸ 11004-31003'!Область_печати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2024-09-20T08:14:40Z</dcterms:modified>
</cp:coreProperties>
</file>